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市各类生产安全事故情况统计表" sheetId="1" r:id="rId1"/>
    <sheet name="全市生产安全事故情况统计表（8月）" sheetId="2" r:id="rId2"/>
    <sheet name="全市生产安全事故情况统计表（1-8月）" sheetId="3" r:id="rId3"/>
    <sheet name="各县（市、区）生产安全事故情况统计表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<sst xmlns="http://schemas.openxmlformats.org/spreadsheetml/2006/main" count="254" uniqueCount="92">
  <si>
    <t>附件1:</t>
  </si>
  <si>
    <t>全市各类生产安全事故情况统计表</t>
  </si>
  <si>
    <t>行业</t>
  </si>
  <si>
    <t>本期</t>
  </si>
  <si>
    <t>累计</t>
  </si>
  <si>
    <t>8月</t>
  </si>
  <si>
    <t>同比增长绝对数</t>
  </si>
  <si>
    <t>同比增长百分数</t>
  </si>
  <si>
    <t>1-8月</t>
  </si>
  <si>
    <t>起数</t>
  </si>
  <si>
    <t>死亡人数</t>
  </si>
  <si>
    <t>受伤人数</t>
  </si>
  <si>
    <t>经济
损失
(万元)</t>
  </si>
  <si>
    <t>死亡 人数</t>
  </si>
  <si>
    <t>受伤 人数</t>
  </si>
  <si>
    <t>经济损失</t>
  </si>
  <si>
    <t>死亡  人数</t>
  </si>
  <si>
    <t>受伤  人数</t>
  </si>
  <si>
    <t>A 农林牧渔业</t>
  </si>
  <si>
    <t>B 采矿业</t>
  </si>
  <si>
    <t>C、F、H 商贸制造业</t>
  </si>
  <si>
    <t>E 建筑业</t>
  </si>
  <si>
    <t>G 交通运输和仓储业</t>
  </si>
  <si>
    <t>D、I-T 其他行业</t>
  </si>
  <si>
    <t>生产安全事故合计</t>
  </si>
  <si>
    <t xml:space="preserve">注： 1.表中数据空格为零； 
</t>
  </si>
  <si>
    <t xml:space="preserve">     2.“-”代表分母为零，无法计算； </t>
  </si>
  <si>
    <t xml:space="preserve">     3.国民经济行业门类：A、农林牧渔业；B、采矿业；C、制造业；D、电力、热力、燃气及水生产和供应业；E、建筑业；F、批发和零售业；G、交通运输、仓储和邮政业；H、住宿和餐饮业；I、信息传输、软件和信息技术服务业；J、金融业；K、房地产业；L、租赁和商务服务业；M、科学研究和技术服务业；N、水利、环境和公共设施管理业；O、居民服务、修理和其他服务业；P、教育；Q、卫生和社会工作；R、文化、体育和娱乐业；S、公共管理、社会保障和社会组织；T、国际组织。</t>
  </si>
  <si>
    <t>附件2：</t>
  </si>
  <si>
    <t>2022年8月全市生产安全事故情况统计表</t>
  </si>
  <si>
    <t>总计</t>
  </si>
  <si>
    <t>其中较大生产安全事故</t>
  </si>
  <si>
    <t>去年同期</t>
  </si>
  <si>
    <t>同比＋－</t>
  </si>
  <si>
    <t>同比＋－％</t>
  </si>
  <si>
    <t>起数(起)</t>
  </si>
  <si>
    <t>经济
损失     (万元)</t>
  </si>
  <si>
    <t>经济 
损失     (万元)</t>
  </si>
  <si>
    <t>起数
(起)</t>
  </si>
  <si>
    <t>经济 
 损失     (万元)</t>
  </si>
  <si>
    <t>死亡   
人数</t>
  </si>
  <si>
    <t>受伤  
 人数</t>
  </si>
  <si>
    <t>经济   
损失</t>
  </si>
  <si>
    <t>合计</t>
  </si>
  <si>
    <t xml:space="preserve">  小    计</t>
  </si>
  <si>
    <t>1.农业机械</t>
  </si>
  <si>
    <t>2.渔业船舶</t>
  </si>
  <si>
    <t>3.其他</t>
  </si>
  <si>
    <t>1.煤矿</t>
  </si>
  <si>
    <t>2.金属非金属矿山</t>
  </si>
  <si>
    <t>3.石油天然气</t>
  </si>
  <si>
    <t>4.其他</t>
  </si>
  <si>
    <t>C、F、H
商贸制造业</t>
  </si>
  <si>
    <t>1.化工</t>
  </si>
  <si>
    <t>2.烟花爆竹</t>
  </si>
  <si>
    <t>3.工贸</t>
  </si>
  <si>
    <t>1.房屋建筑业</t>
  </si>
  <si>
    <t>2.土木工程建筑业</t>
  </si>
  <si>
    <t>1.铁路运输业</t>
  </si>
  <si>
    <t>2.道路运输业</t>
  </si>
  <si>
    <t>3.水上运输业</t>
  </si>
  <si>
    <t>4.航空运输业</t>
  </si>
  <si>
    <t>5.其他</t>
  </si>
  <si>
    <t xml:space="preserve">  D、I-T 其他行业</t>
  </si>
  <si>
    <t>注：1.表中数据空格为零；2.“-”代表分母为零，无法计算。</t>
  </si>
  <si>
    <t>附件3：</t>
  </si>
  <si>
    <t>2022年1-8月全市生产安全事故情况统计表</t>
  </si>
  <si>
    <r>
      <t>同比＋－</t>
    </r>
    <r>
      <rPr>
        <b/>
        <sz val="11"/>
        <rFont val="Arial"/>
        <family val="2"/>
      </rPr>
      <t xml:space="preserve">  </t>
    </r>
  </si>
  <si>
    <t>-</t>
  </si>
  <si>
    <t>注：1.表中数据空格为零； 2.“-”代表分母为零，无法计算。</t>
  </si>
  <si>
    <t>附件4</t>
  </si>
  <si>
    <t>各县（市、区）生产安全事故情况统计表</t>
  </si>
  <si>
    <t>（2022年8月）</t>
  </si>
  <si>
    <t xml:space="preserve">       类别      地区</t>
  </si>
  <si>
    <t>农林牧渔业</t>
  </si>
  <si>
    <t>采矿业</t>
  </si>
  <si>
    <t>商贸制造业</t>
  </si>
  <si>
    <t>建筑业</t>
  </si>
  <si>
    <t xml:space="preserve">交通运输和仓储业   </t>
  </si>
  <si>
    <t>其他行业</t>
  </si>
  <si>
    <t>死亡
人数</t>
  </si>
  <si>
    <t>受伤
人数</t>
  </si>
  <si>
    <t>云城区</t>
  </si>
  <si>
    <t>云安区</t>
  </si>
  <si>
    <t>罗定市</t>
  </si>
  <si>
    <t>新兴县</t>
  </si>
  <si>
    <t>郁南县</t>
  </si>
  <si>
    <t>高速大队</t>
  </si>
  <si>
    <t>（2022年1-8月）</t>
  </si>
  <si>
    <t xml:space="preserve">        类别      地区</t>
  </si>
  <si>
    <t xml:space="preserve">交通运输和仓储业  </t>
  </si>
  <si>
    <t>注：表中数据空格为零。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</si>
</sst>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&quot;年&quot;m&quot;月&quot;d&quot;日&quot;;@"/>
    <numFmt numFmtId="179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31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1" fillId="0" borderId="9" xfId="63" applyFont="1" applyFill="1" applyBorder="1" applyAlignment="1">
      <alignment horizontal="center" vertical="center" shrinkToFit="1"/>
      <protection/>
    </xf>
    <xf numFmtId="0" fontId="0" fillId="0" borderId="9" xfId="0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9" xfId="0" applyFont="1" applyBorder="1" applyAlignment="1">
      <alignment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shrinkToFit="1"/>
    </xf>
    <xf numFmtId="177" fontId="0" fillId="0" borderId="9" xfId="0" applyNumberForma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179" fontId="1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shrinkToFit="1"/>
    </xf>
    <xf numFmtId="3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全市生产经营性事故情况表（累计）_1" xfId="63"/>
    <cellStyle name="常规_全市事故明细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676275</xdr:colOff>
      <xdr:row>6</xdr:row>
      <xdr:rowOff>19050</xdr:rowOff>
    </xdr:to>
    <xdr:sp>
      <xdr:nvSpPr>
        <xdr:cNvPr id="1" name="Line 249"/>
        <xdr:cNvSpPr>
          <a:spLocks/>
        </xdr:cNvSpPr>
      </xdr:nvSpPr>
      <xdr:spPr>
        <a:xfrm>
          <a:off x="0" y="962025"/>
          <a:ext cx="676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676275</xdr:colOff>
      <xdr:row>17</xdr:row>
      <xdr:rowOff>28575</xdr:rowOff>
    </xdr:to>
    <xdr:sp>
      <xdr:nvSpPr>
        <xdr:cNvPr id="2" name="Line 250"/>
        <xdr:cNvSpPr>
          <a:spLocks/>
        </xdr:cNvSpPr>
      </xdr:nvSpPr>
      <xdr:spPr>
        <a:xfrm>
          <a:off x="0" y="4076700"/>
          <a:ext cx="676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1-8&#26376;&#21508;&#31867;&#20107;&#25925;&#24773;&#20917;&#32479;&#35745;&#34920;&#65288;&#25253;&#32508;&#21512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全市生产安全事故情况统计表（单月）"/>
      <sheetName val="全市生产安全事故情况统计表（累计）"/>
      <sheetName val="各县（市、区）安全事故情况统计表"/>
      <sheetName val="全市生产安全事故情况明细表"/>
    </sheetNames>
    <sheetDataSet>
      <sheetData sheetId="1">
        <row r="7">
          <cell r="C7">
            <v>12</v>
          </cell>
          <cell r="D7">
            <v>5</v>
          </cell>
          <cell r="E7">
            <v>11</v>
          </cell>
          <cell r="F7">
            <v>12.02</v>
          </cell>
          <cell r="K7">
            <v>-1</v>
          </cell>
          <cell r="L7">
            <v>-3</v>
          </cell>
          <cell r="M7">
            <v>3</v>
          </cell>
          <cell r="N7">
            <v>-224.79999999999998</v>
          </cell>
          <cell r="O7">
            <v>-7.6923076923076925</v>
          </cell>
          <cell r="P7">
            <v>-37.5</v>
          </cell>
          <cell r="Q7">
            <v>37.5</v>
          </cell>
          <cell r="R7">
            <v>-94.92441516763786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K22">
            <v>-1</v>
          </cell>
          <cell r="L22">
            <v>-1</v>
          </cell>
          <cell r="M22">
            <v>0</v>
          </cell>
          <cell r="N22">
            <v>-232.5</v>
          </cell>
          <cell r="O22">
            <v>-100</v>
          </cell>
          <cell r="P22">
            <v>-100</v>
          </cell>
          <cell r="Q22" t="str">
            <v>-</v>
          </cell>
          <cell r="R22">
            <v>-100</v>
          </cell>
        </row>
        <row r="26">
          <cell r="C26">
            <v>12</v>
          </cell>
          <cell r="D26">
            <v>5</v>
          </cell>
          <cell r="E26">
            <v>11</v>
          </cell>
          <cell r="F26">
            <v>12.02</v>
          </cell>
          <cell r="K26">
            <v>0</v>
          </cell>
          <cell r="L26">
            <v>-2</v>
          </cell>
          <cell r="M26">
            <v>3</v>
          </cell>
          <cell r="N26">
            <v>7.699999999999999</v>
          </cell>
          <cell r="O26">
            <v>0</v>
          </cell>
          <cell r="P26">
            <v>-28.57142857142857</v>
          </cell>
          <cell r="Q26">
            <v>37.5</v>
          </cell>
          <cell r="R26">
            <v>178.24074074074073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</sheetData>
      <sheetData sheetId="2">
        <row r="7">
          <cell r="C7">
            <v>77</v>
          </cell>
          <cell r="D7">
            <v>32</v>
          </cell>
          <cell r="E7">
            <v>69</v>
          </cell>
          <cell r="F7">
            <v>158.82</v>
          </cell>
          <cell r="K7">
            <v>-62</v>
          </cell>
          <cell r="L7">
            <v>-32</v>
          </cell>
          <cell r="M7">
            <v>-51</v>
          </cell>
          <cell r="N7">
            <v>-1691.98</v>
          </cell>
          <cell r="O7">
            <v>-44.60431654676259</v>
          </cell>
          <cell r="P7">
            <v>-50</v>
          </cell>
          <cell r="Q7">
            <v>-42.5</v>
          </cell>
          <cell r="R7">
            <v>-91.41884590447374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K17">
            <v>-7</v>
          </cell>
          <cell r="L17">
            <v>-7</v>
          </cell>
          <cell r="M17">
            <v>-1</v>
          </cell>
          <cell r="N17">
            <v>-804</v>
          </cell>
          <cell r="O17">
            <v>-100</v>
          </cell>
          <cell r="P17">
            <v>-100</v>
          </cell>
          <cell r="Q17">
            <v>-100</v>
          </cell>
          <cell r="R17">
            <v>-100</v>
          </cell>
        </row>
        <row r="22">
          <cell r="C22">
            <v>2</v>
          </cell>
          <cell r="D22">
            <v>0</v>
          </cell>
          <cell r="E22">
            <v>4</v>
          </cell>
          <cell r="F22">
            <v>120.1</v>
          </cell>
          <cell r="K22">
            <v>-2</v>
          </cell>
          <cell r="L22">
            <v>-4</v>
          </cell>
          <cell r="M22">
            <v>4</v>
          </cell>
          <cell r="N22">
            <v>-371.9</v>
          </cell>
          <cell r="O22">
            <v>-50</v>
          </cell>
          <cell r="P22">
            <v>-100</v>
          </cell>
          <cell r="Q22" t="str">
            <v>-</v>
          </cell>
          <cell r="R22">
            <v>-75.58943089430895</v>
          </cell>
        </row>
        <row r="26">
          <cell r="C26">
            <v>75</v>
          </cell>
          <cell r="D26">
            <v>32</v>
          </cell>
          <cell r="E26">
            <v>65</v>
          </cell>
          <cell r="F26">
            <v>38.72</v>
          </cell>
          <cell r="K26">
            <v>-53</v>
          </cell>
          <cell r="L26">
            <v>-21</v>
          </cell>
          <cell r="M26">
            <v>-54</v>
          </cell>
          <cell r="N26">
            <v>-516.0799999999999</v>
          </cell>
          <cell r="O26">
            <v>-41.40625</v>
          </cell>
          <cell r="P26">
            <v>-39.62264150943396</v>
          </cell>
          <cell r="Q26">
            <v>-45.378151260504204</v>
          </cell>
          <cell r="R26">
            <v>-93.02090843547224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SheetLayoutView="100" workbookViewId="0" topLeftCell="A1">
      <selection activeCell="AC12" sqref="AC12"/>
    </sheetView>
  </sheetViews>
  <sheetFormatPr defaultColWidth="9.00390625" defaultRowHeight="14.25"/>
  <cols>
    <col min="1" max="1" width="15.625" style="0" customWidth="1"/>
    <col min="2" max="2" width="4.375" style="0" customWidth="1"/>
    <col min="3" max="3" width="4.125" style="0" customWidth="1"/>
    <col min="4" max="4" width="4.00390625" style="0" customWidth="1"/>
    <col min="5" max="5" width="5.75390625" style="0" customWidth="1"/>
    <col min="6" max="6" width="4.00390625" style="0" customWidth="1"/>
    <col min="7" max="7" width="4.25390625" style="0" customWidth="1"/>
    <col min="8" max="8" width="4.125" style="0" customWidth="1"/>
    <col min="9" max="9" width="6.50390625" style="0" customWidth="1"/>
    <col min="10" max="13" width="6.25390625" style="0" customWidth="1"/>
    <col min="14" max="14" width="4.125" style="0" customWidth="1"/>
    <col min="15" max="15" width="4.375" style="0" customWidth="1"/>
    <col min="16" max="16" width="4.25390625" style="0" customWidth="1"/>
    <col min="17" max="17" width="6.00390625" style="0" customWidth="1"/>
    <col min="18" max="19" width="4.25390625" style="0" customWidth="1"/>
    <col min="20" max="20" width="4.125" style="0" customWidth="1"/>
    <col min="21" max="25" width="6.625" style="0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5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.75">
      <c r="A3" s="57"/>
      <c r="B3" s="58"/>
      <c r="C3" s="58"/>
      <c r="D3" s="57"/>
      <c r="E3" s="58"/>
      <c r="F3" s="58"/>
      <c r="G3" s="58"/>
      <c r="H3" s="58"/>
      <c r="I3" s="58"/>
      <c r="J3" s="58"/>
      <c r="K3" s="58"/>
      <c r="L3" s="58"/>
      <c r="M3" s="58"/>
      <c r="R3" s="84"/>
      <c r="S3" s="85"/>
      <c r="T3" s="85"/>
      <c r="U3" s="85"/>
      <c r="V3" s="85"/>
      <c r="W3" s="85"/>
      <c r="X3" s="86"/>
      <c r="Y3" s="86"/>
    </row>
    <row r="4" spans="1:25" ht="16.5" customHeight="1">
      <c r="A4" s="59" t="s">
        <v>2</v>
      </c>
      <c r="B4" s="60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75"/>
      <c r="N4" s="60" t="s">
        <v>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21.75" customHeight="1">
      <c r="A5" s="59"/>
      <c r="B5" s="60" t="s">
        <v>5</v>
      </c>
      <c r="C5" s="60"/>
      <c r="D5" s="60"/>
      <c r="E5" s="60"/>
      <c r="F5" s="60" t="s">
        <v>6</v>
      </c>
      <c r="G5" s="60"/>
      <c r="H5" s="60"/>
      <c r="I5" s="60"/>
      <c r="J5" s="75" t="s">
        <v>7</v>
      </c>
      <c r="K5" s="76"/>
      <c r="L5" s="76"/>
      <c r="M5" s="77"/>
      <c r="N5" s="78" t="s">
        <v>8</v>
      </c>
      <c r="O5" s="79"/>
      <c r="P5" s="79"/>
      <c r="Q5" s="87"/>
      <c r="R5" s="88" t="s">
        <v>6</v>
      </c>
      <c r="S5" s="88"/>
      <c r="T5" s="88"/>
      <c r="U5" s="88"/>
      <c r="V5" s="78" t="s">
        <v>7</v>
      </c>
      <c r="W5" s="79"/>
      <c r="X5" s="79"/>
      <c r="Y5" s="87"/>
    </row>
    <row r="6" spans="1:25" ht="39" customHeight="1">
      <c r="A6" s="61"/>
      <c r="B6" s="62" t="s">
        <v>9</v>
      </c>
      <c r="C6" s="63" t="s">
        <v>10</v>
      </c>
      <c r="D6" s="63" t="s">
        <v>11</v>
      </c>
      <c r="E6" s="63" t="s">
        <v>12</v>
      </c>
      <c r="F6" s="62" t="s">
        <v>9</v>
      </c>
      <c r="G6" s="63" t="s">
        <v>10</v>
      </c>
      <c r="H6" s="63" t="s">
        <v>11</v>
      </c>
      <c r="I6" s="63" t="s">
        <v>12</v>
      </c>
      <c r="J6" s="62" t="s">
        <v>9</v>
      </c>
      <c r="K6" s="63" t="s">
        <v>13</v>
      </c>
      <c r="L6" s="63" t="s">
        <v>14</v>
      </c>
      <c r="M6" s="63" t="s">
        <v>15</v>
      </c>
      <c r="N6" s="62" t="s">
        <v>9</v>
      </c>
      <c r="O6" s="63" t="s">
        <v>10</v>
      </c>
      <c r="P6" s="63" t="s">
        <v>11</v>
      </c>
      <c r="Q6" s="89" t="s">
        <v>12</v>
      </c>
      <c r="R6" s="62" t="s">
        <v>9</v>
      </c>
      <c r="S6" s="63" t="s">
        <v>10</v>
      </c>
      <c r="T6" s="63" t="s">
        <v>11</v>
      </c>
      <c r="U6" s="89" t="s">
        <v>12</v>
      </c>
      <c r="V6" s="62" t="s">
        <v>9</v>
      </c>
      <c r="W6" s="63" t="s">
        <v>16</v>
      </c>
      <c r="X6" s="63" t="s">
        <v>17</v>
      </c>
      <c r="Y6" s="63" t="s">
        <v>15</v>
      </c>
    </row>
    <row r="7" spans="1:25" s="55" customFormat="1" ht="27.75" customHeight="1">
      <c r="A7" s="64" t="s">
        <v>18</v>
      </c>
      <c r="B7" s="65">
        <f>'[1]全市生产安全事故情况统计表（单月）'!C8</f>
        <v>0</v>
      </c>
      <c r="C7" s="65">
        <f>'[1]全市生产安全事故情况统计表（单月）'!D8</f>
        <v>0</v>
      </c>
      <c r="D7" s="65">
        <f>'[1]全市生产安全事故情况统计表（单月）'!E8</f>
        <v>0</v>
      </c>
      <c r="E7" s="65">
        <f>'[1]全市生产安全事故情况统计表（单月）'!F8</f>
        <v>0</v>
      </c>
      <c r="F7" s="65">
        <f>'[1]全市生产安全事故情况统计表（单月）'!K8</f>
        <v>0</v>
      </c>
      <c r="G7" s="65">
        <f>'[1]全市生产安全事故情况统计表（单月）'!L8</f>
        <v>0</v>
      </c>
      <c r="H7" s="65">
        <f>'[1]全市生产安全事故情况统计表（单月）'!M8</f>
        <v>0</v>
      </c>
      <c r="I7" s="65">
        <f>'[1]全市生产安全事故情况统计表（单月）'!N8</f>
        <v>0</v>
      </c>
      <c r="J7" s="80" t="str">
        <f>'[1]全市生产安全事故情况统计表（单月）'!O8</f>
        <v>-</v>
      </c>
      <c r="K7" s="80" t="str">
        <f>'[1]全市生产安全事故情况统计表（单月）'!P8</f>
        <v>-</v>
      </c>
      <c r="L7" s="80" t="str">
        <f>'[1]全市生产安全事故情况统计表（单月）'!Q8</f>
        <v>-</v>
      </c>
      <c r="M7" s="80" t="str">
        <f>'[1]全市生产安全事故情况统计表（单月）'!R8</f>
        <v>-</v>
      </c>
      <c r="N7" s="67">
        <f>'[1]全市生产安全事故情况统计表（累计）'!C8</f>
        <v>0</v>
      </c>
      <c r="O7" s="67">
        <f>'[1]全市生产安全事故情况统计表（累计）'!D8</f>
        <v>0</v>
      </c>
      <c r="P7" s="67">
        <f>'[1]全市生产安全事故情况统计表（累计）'!E8</f>
        <v>0</v>
      </c>
      <c r="Q7" s="67">
        <f>'[1]全市生产安全事故情况统计表（累计）'!F8</f>
        <v>0</v>
      </c>
      <c r="R7" s="67">
        <f>'[1]全市生产安全事故情况统计表（累计）'!K8</f>
        <v>0</v>
      </c>
      <c r="S7" s="67">
        <f>'[1]全市生产安全事故情况统计表（累计）'!L8</f>
        <v>0</v>
      </c>
      <c r="T7" s="67">
        <f>'[1]全市生产安全事故情况统计表（累计）'!M8</f>
        <v>0</v>
      </c>
      <c r="U7" s="67">
        <f>'[1]全市生产安全事故情况统计表（累计）'!N8</f>
        <v>0</v>
      </c>
      <c r="V7" s="81" t="str">
        <f>'[1]全市生产安全事故情况统计表（累计）'!O8</f>
        <v>-</v>
      </c>
      <c r="W7" s="81" t="str">
        <f>'[1]全市生产安全事故情况统计表（累计）'!P8</f>
        <v>-</v>
      </c>
      <c r="X7" s="81" t="str">
        <f>'[1]全市生产安全事故情况统计表（累计）'!Q8</f>
        <v>-</v>
      </c>
      <c r="Y7" s="81" t="str">
        <f>'[1]全市生产安全事故情况统计表（累计）'!R8</f>
        <v>-</v>
      </c>
    </row>
    <row r="8" spans="1:25" s="55" customFormat="1" ht="27.75" customHeight="1">
      <c r="A8" s="64" t="s">
        <v>19</v>
      </c>
      <c r="B8" s="65">
        <f>'[1]全市生产安全事故情况统计表（单月）'!C12</f>
        <v>0</v>
      </c>
      <c r="C8" s="65">
        <f>'[1]全市生产安全事故情况统计表（单月）'!D12</f>
        <v>0</v>
      </c>
      <c r="D8" s="65">
        <f>'[1]全市生产安全事故情况统计表（单月）'!E12</f>
        <v>0</v>
      </c>
      <c r="E8" s="65">
        <f>'[1]全市生产安全事故情况统计表（单月）'!F12</f>
        <v>0</v>
      </c>
      <c r="F8" s="65">
        <f>'[1]全市生产安全事故情况统计表（单月）'!K12</f>
        <v>0</v>
      </c>
      <c r="G8" s="65">
        <f>'[1]全市生产安全事故情况统计表（单月）'!L12</f>
        <v>0</v>
      </c>
      <c r="H8" s="65">
        <f>'[1]全市生产安全事故情况统计表（单月）'!M12</f>
        <v>0</v>
      </c>
      <c r="I8" s="65">
        <f>'[1]全市生产安全事故情况统计表（单月）'!N12</f>
        <v>0</v>
      </c>
      <c r="J8" s="80" t="str">
        <f>'[1]全市生产安全事故情况统计表（单月）'!O12</f>
        <v>-</v>
      </c>
      <c r="K8" s="80" t="str">
        <f>'[1]全市生产安全事故情况统计表（单月）'!P12</f>
        <v>-</v>
      </c>
      <c r="L8" s="80" t="str">
        <f>'[1]全市生产安全事故情况统计表（单月）'!Q12</f>
        <v>-</v>
      </c>
      <c r="M8" s="80" t="str">
        <f>'[1]全市生产安全事故情况统计表（单月）'!R12</f>
        <v>-</v>
      </c>
      <c r="N8" s="67">
        <f>'[1]全市生产安全事故情况统计表（累计）'!C12</f>
        <v>0</v>
      </c>
      <c r="O8" s="67">
        <f>'[1]全市生产安全事故情况统计表（累计）'!D12</f>
        <v>0</v>
      </c>
      <c r="P8" s="67">
        <f>'[1]全市生产安全事故情况统计表（累计）'!E12</f>
        <v>0</v>
      </c>
      <c r="Q8" s="67">
        <f>'[1]全市生产安全事故情况统计表（累计）'!F12</f>
        <v>0</v>
      </c>
      <c r="R8" s="67">
        <f>'[1]全市生产安全事故情况统计表（累计）'!K12</f>
        <v>0</v>
      </c>
      <c r="S8" s="67">
        <f>'[1]全市生产安全事故情况统计表（累计）'!L12</f>
        <v>0</v>
      </c>
      <c r="T8" s="67">
        <f>'[1]全市生产安全事故情况统计表（累计）'!M12</f>
        <v>0</v>
      </c>
      <c r="U8" s="67">
        <f>'[1]全市生产安全事故情况统计表（累计）'!N12</f>
        <v>0</v>
      </c>
      <c r="V8" s="81" t="str">
        <f>'[1]全市生产安全事故情况统计表（累计）'!O12</f>
        <v>-</v>
      </c>
      <c r="W8" s="81" t="str">
        <f>'[1]全市生产安全事故情况统计表（累计）'!P12</f>
        <v>-</v>
      </c>
      <c r="X8" s="81" t="str">
        <f>'[1]全市生产安全事故情况统计表（累计）'!Q12</f>
        <v>-</v>
      </c>
      <c r="Y8" s="81" t="str">
        <f>'[1]全市生产安全事故情况统计表（累计）'!R12</f>
        <v>-</v>
      </c>
    </row>
    <row r="9" spans="1:25" s="55" customFormat="1" ht="27.75" customHeight="1">
      <c r="A9" s="64" t="s">
        <v>20</v>
      </c>
      <c r="B9" s="65">
        <f>'[1]全市生产安全事故情况统计表（单月）'!C17</f>
        <v>0</v>
      </c>
      <c r="C9" s="65">
        <f>'[1]全市生产安全事故情况统计表（单月）'!D17</f>
        <v>0</v>
      </c>
      <c r="D9" s="65">
        <f>'[1]全市生产安全事故情况统计表（单月）'!E17</f>
        <v>0</v>
      </c>
      <c r="E9" s="65">
        <f>'[1]全市生产安全事故情况统计表（单月）'!F17</f>
        <v>0</v>
      </c>
      <c r="F9" s="65">
        <f>'[1]全市生产安全事故情况统计表（单月）'!K17</f>
        <v>0</v>
      </c>
      <c r="G9" s="65">
        <f>'[1]全市生产安全事故情况统计表（单月）'!L17</f>
        <v>0</v>
      </c>
      <c r="H9" s="65">
        <f>'[1]全市生产安全事故情况统计表（单月）'!M17</f>
        <v>0</v>
      </c>
      <c r="I9" s="65">
        <f>'[1]全市生产安全事故情况统计表（单月）'!N17</f>
        <v>0</v>
      </c>
      <c r="J9" s="81" t="str">
        <f>'[1]全市生产安全事故情况统计表（单月）'!O17</f>
        <v>-</v>
      </c>
      <c r="K9" s="81" t="str">
        <f>'[1]全市生产安全事故情况统计表（单月）'!P17</f>
        <v>-</v>
      </c>
      <c r="L9" s="81" t="str">
        <f>'[1]全市生产安全事故情况统计表（单月）'!Q17</f>
        <v>-</v>
      </c>
      <c r="M9" s="81" t="str">
        <f>'[1]全市生产安全事故情况统计表（单月）'!R17</f>
        <v>-</v>
      </c>
      <c r="N9" s="67">
        <f>'[1]全市生产安全事故情况统计表（累计）'!C17</f>
        <v>0</v>
      </c>
      <c r="O9" s="67">
        <f>'[1]全市生产安全事故情况统计表（累计）'!D17</f>
        <v>0</v>
      </c>
      <c r="P9" s="67">
        <f>'[1]全市生产安全事故情况统计表（累计）'!E17</f>
        <v>0</v>
      </c>
      <c r="Q9" s="67">
        <f>'[1]全市生产安全事故情况统计表（累计）'!F17</f>
        <v>0</v>
      </c>
      <c r="R9" s="67">
        <f>'[1]全市生产安全事故情况统计表（累计）'!K17</f>
        <v>-7</v>
      </c>
      <c r="S9" s="67">
        <f>'[1]全市生产安全事故情况统计表（累计）'!L17</f>
        <v>-7</v>
      </c>
      <c r="T9" s="67">
        <f>'[1]全市生产安全事故情况统计表（累计）'!M17</f>
        <v>-1</v>
      </c>
      <c r="U9" s="67">
        <f>'[1]全市生产安全事故情况统计表（累计）'!N17</f>
        <v>-804</v>
      </c>
      <c r="V9" s="81">
        <f>'[1]全市生产安全事故情况统计表（累计）'!O17</f>
        <v>-100</v>
      </c>
      <c r="W9" s="81">
        <f>'[1]全市生产安全事故情况统计表（累计）'!P17</f>
        <v>-100</v>
      </c>
      <c r="X9" s="81">
        <f>'[1]全市生产安全事故情况统计表（累计）'!Q17</f>
        <v>-100</v>
      </c>
      <c r="Y9" s="81">
        <f>'[1]全市生产安全事故情况统计表（累计）'!R17</f>
        <v>-100</v>
      </c>
    </row>
    <row r="10" spans="1:25" s="55" customFormat="1" ht="27.75" customHeight="1">
      <c r="A10" s="64" t="s">
        <v>21</v>
      </c>
      <c r="B10" s="66">
        <f>'[1]全市生产安全事故情况统计表（单月）'!C22</f>
        <v>0</v>
      </c>
      <c r="C10" s="66">
        <f>'[1]全市生产安全事故情况统计表（单月）'!D22</f>
        <v>0</v>
      </c>
      <c r="D10" s="66">
        <f>'[1]全市生产安全事故情况统计表（单月）'!E22</f>
        <v>0</v>
      </c>
      <c r="E10" s="66">
        <f>'[1]全市生产安全事故情况统计表（单月）'!F22</f>
        <v>0</v>
      </c>
      <c r="F10" s="65">
        <f>'[1]全市生产安全事故情况统计表（单月）'!K22</f>
        <v>-1</v>
      </c>
      <c r="G10" s="65">
        <f>'[1]全市生产安全事故情况统计表（单月）'!L22</f>
        <v>-1</v>
      </c>
      <c r="H10" s="65">
        <f>'[1]全市生产安全事故情况统计表（单月）'!M22</f>
        <v>0</v>
      </c>
      <c r="I10" s="65">
        <f>'[1]全市生产安全事故情况统计表（单月）'!N22</f>
        <v>-232.5</v>
      </c>
      <c r="J10" s="82">
        <f>'[1]全市生产安全事故情况统计表（单月）'!O22</f>
        <v>-100</v>
      </c>
      <c r="K10" s="82">
        <f>'[1]全市生产安全事故情况统计表（单月）'!P22</f>
        <v>-100</v>
      </c>
      <c r="L10" s="82" t="str">
        <f>'[1]全市生产安全事故情况统计表（单月）'!Q22</f>
        <v>-</v>
      </c>
      <c r="M10" s="82">
        <f>'[1]全市生产安全事故情况统计表（单月）'!R22</f>
        <v>-100</v>
      </c>
      <c r="N10" s="67">
        <f>'[1]全市生产安全事故情况统计表（累计）'!C22</f>
        <v>2</v>
      </c>
      <c r="O10" s="67">
        <f>'[1]全市生产安全事故情况统计表（累计）'!D22</f>
        <v>0</v>
      </c>
      <c r="P10" s="67">
        <f>'[1]全市生产安全事故情况统计表（累计）'!E22</f>
        <v>4</v>
      </c>
      <c r="Q10" s="67">
        <f>'[1]全市生产安全事故情况统计表（累计）'!F22</f>
        <v>120.1</v>
      </c>
      <c r="R10" s="67">
        <f>'[1]全市生产安全事故情况统计表（累计）'!K22</f>
        <v>-2</v>
      </c>
      <c r="S10" s="67">
        <f>'[1]全市生产安全事故情况统计表（累计）'!L22</f>
        <v>-4</v>
      </c>
      <c r="T10" s="67">
        <f>'[1]全市生产安全事故情况统计表（累计）'!M22</f>
        <v>4</v>
      </c>
      <c r="U10" s="67">
        <f>'[1]全市生产安全事故情况统计表（累计）'!N22</f>
        <v>-371.9</v>
      </c>
      <c r="V10" s="81">
        <f>'[1]全市生产安全事故情况统计表（累计）'!O22</f>
        <v>-50</v>
      </c>
      <c r="W10" s="81">
        <f>'[1]全市生产安全事故情况统计表（累计）'!P22</f>
        <v>-100</v>
      </c>
      <c r="X10" s="81" t="str">
        <f>'[1]全市生产安全事故情况统计表（累计）'!Q22</f>
        <v>-</v>
      </c>
      <c r="Y10" s="81">
        <f>'[1]全市生产安全事故情况统计表（累计）'!R22</f>
        <v>-75.58943089430895</v>
      </c>
    </row>
    <row r="11" spans="1:25" s="55" customFormat="1" ht="27.75" customHeight="1">
      <c r="A11" s="64" t="s">
        <v>22</v>
      </c>
      <c r="B11" s="66">
        <f>'[1]全市生产安全事故情况统计表（单月）'!C26</f>
        <v>12</v>
      </c>
      <c r="C11" s="66">
        <f>'[1]全市生产安全事故情况统计表（单月）'!D26</f>
        <v>5</v>
      </c>
      <c r="D11" s="66">
        <f>'[1]全市生产安全事故情况统计表（单月）'!E26</f>
        <v>11</v>
      </c>
      <c r="E11" s="66">
        <f>'[1]全市生产安全事故情况统计表（单月）'!F26</f>
        <v>12.02</v>
      </c>
      <c r="F11" s="67">
        <f>'[1]全市生产安全事故情况统计表（单月）'!K26</f>
        <v>0</v>
      </c>
      <c r="G11" s="67">
        <f>'[1]全市生产安全事故情况统计表（单月）'!L26</f>
        <v>-2</v>
      </c>
      <c r="H11" s="67">
        <f>'[1]全市生产安全事故情况统计表（单月）'!M26</f>
        <v>3</v>
      </c>
      <c r="I11" s="67">
        <f>'[1]全市生产安全事故情况统计表（单月）'!N26</f>
        <v>7.699999999999999</v>
      </c>
      <c r="J11" s="81">
        <f>'[1]全市生产安全事故情况统计表（单月）'!O26</f>
        <v>0</v>
      </c>
      <c r="K11" s="81">
        <f>'[1]全市生产安全事故情况统计表（单月）'!P26</f>
        <v>-28.57142857142857</v>
      </c>
      <c r="L11" s="81">
        <f>'[1]全市生产安全事故情况统计表（单月）'!Q26</f>
        <v>37.5</v>
      </c>
      <c r="M11" s="81">
        <f>'[1]全市生产安全事故情况统计表（单月）'!R26</f>
        <v>178.24074074074073</v>
      </c>
      <c r="N11" s="67">
        <f>'[1]全市生产安全事故情况统计表（累计）'!C26</f>
        <v>75</v>
      </c>
      <c r="O11" s="67">
        <f>'[1]全市生产安全事故情况统计表（累计）'!D26</f>
        <v>32</v>
      </c>
      <c r="P11" s="67">
        <f>'[1]全市生产安全事故情况统计表（累计）'!E26</f>
        <v>65</v>
      </c>
      <c r="Q11" s="67">
        <f>'[1]全市生产安全事故情况统计表（累计）'!F26</f>
        <v>38.72</v>
      </c>
      <c r="R11" s="67">
        <f>'[1]全市生产安全事故情况统计表（累计）'!K26</f>
        <v>-53</v>
      </c>
      <c r="S11" s="67">
        <f>'[1]全市生产安全事故情况统计表（累计）'!L26</f>
        <v>-21</v>
      </c>
      <c r="T11" s="67">
        <f>'[1]全市生产安全事故情况统计表（累计）'!M26</f>
        <v>-54</v>
      </c>
      <c r="U11" s="67">
        <f>'[1]全市生产安全事故情况统计表（累计）'!N26</f>
        <v>-516.0799999999999</v>
      </c>
      <c r="V11" s="81">
        <f>'[1]全市生产安全事故情况统计表（累计）'!O26</f>
        <v>-41.40625</v>
      </c>
      <c r="W11" s="81">
        <f>'[1]全市生产安全事故情况统计表（累计）'!P26</f>
        <v>-39.62264150943396</v>
      </c>
      <c r="X11" s="81">
        <f>'[1]全市生产安全事故情况统计表（累计）'!Q26</f>
        <v>-45.378151260504204</v>
      </c>
      <c r="Y11" s="81">
        <f>'[1]全市生产安全事故情况统计表（累计）'!R26</f>
        <v>-93.02090843547224</v>
      </c>
    </row>
    <row r="12" spans="1:25" s="55" customFormat="1" ht="27.75" customHeight="1">
      <c r="A12" s="68" t="s">
        <v>23</v>
      </c>
      <c r="B12" s="66">
        <f>'[1]全市生产安全事故情况统计表（单月）'!C32</f>
        <v>0</v>
      </c>
      <c r="C12" s="66">
        <f>'[1]全市生产安全事故情况统计表（单月）'!D32</f>
        <v>0</v>
      </c>
      <c r="D12" s="66">
        <f>'[1]全市生产安全事故情况统计表（单月）'!E32</f>
        <v>0</v>
      </c>
      <c r="E12" s="66">
        <f>'[1]全市生产安全事故情况统计表（单月）'!F32</f>
        <v>0</v>
      </c>
      <c r="F12" s="66">
        <f>'[1]全市生产安全事故情况统计表（单月）'!K32</f>
        <v>0</v>
      </c>
      <c r="G12" s="66">
        <f>'[1]全市生产安全事故情况统计表（单月）'!L32</f>
        <v>0</v>
      </c>
      <c r="H12" s="66">
        <f>'[1]全市生产安全事故情况统计表（单月）'!M32</f>
        <v>0</v>
      </c>
      <c r="I12" s="66">
        <f>'[1]全市生产安全事故情况统计表（单月）'!N32</f>
        <v>0</v>
      </c>
      <c r="J12" s="81" t="str">
        <f>'[1]全市生产安全事故情况统计表（单月）'!O32</f>
        <v>-</v>
      </c>
      <c r="K12" s="81" t="str">
        <f>'[1]全市生产安全事故情况统计表（单月）'!P32</f>
        <v>-</v>
      </c>
      <c r="L12" s="81" t="str">
        <f>'[1]全市生产安全事故情况统计表（单月）'!Q32</f>
        <v>-</v>
      </c>
      <c r="M12" s="81" t="str">
        <f>'[1]全市生产安全事故情况统计表（单月）'!R32</f>
        <v>-</v>
      </c>
      <c r="N12" s="67">
        <f>'[1]全市生产安全事故情况统计表（累计）'!C32</f>
        <v>0</v>
      </c>
      <c r="O12" s="67">
        <f>'[1]全市生产安全事故情况统计表（累计）'!D32</f>
        <v>0</v>
      </c>
      <c r="P12" s="67">
        <f>'[1]全市生产安全事故情况统计表（累计）'!E32</f>
        <v>0</v>
      </c>
      <c r="Q12" s="67">
        <f>'[1]全市生产安全事故情况统计表（累计）'!F32</f>
        <v>0</v>
      </c>
      <c r="R12" s="67">
        <f>'[1]全市生产安全事故情况统计表（累计）'!K32</f>
        <v>0</v>
      </c>
      <c r="S12" s="67">
        <f>'[1]全市生产安全事故情况统计表（累计）'!L32</f>
        <v>0</v>
      </c>
      <c r="T12" s="67">
        <f>'[1]全市生产安全事故情况统计表（累计）'!M32</f>
        <v>0</v>
      </c>
      <c r="U12" s="67">
        <f>'[1]全市生产安全事故情况统计表（累计）'!N32</f>
        <v>0</v>
      </c>
      <c r="V12" s="81" t="str">
        <f>'[1]全市生产安全事故情况统计表（累计）'!O32</f>
        <v>-</v>
      </c>
      <c r="W12" s="81" t="str">
        <f>'[1]全市生产安全事故情况统计表（累计）'!P32</f>
        <v>-</v>
      </c>
      <c r="X12" s="81" t="str">
        <f>'[1]全市生产安全事故情况统计表（累计）'!Q32</f>
        <v>-</v>
      </c>
      <c r="Y12" s="81" t="str">
        <f>'[1]全市生产安全事故情况统计表（累计）'!R32</f>
        <v>-</v>
      </c>
    </row>
    <row r="13" spans="1:25" s="56" customFormat="1" ht="27.75" customHeight="1">
      <c r="A13" s="64" t="s">
        <v>24</v>
      </c>
      <c r="B13" s="66">
        <f>'[1]全市生产安全事故情况统计表（单月）'!C7</f>
        <v>12</v>
      </c>
      <c r="C13" s="66">
        <f>'[1]全市生产安全事故情况统计表（单月）'!D7</f>
        <v>5</v>
      </c>
      <c r="D13" s="66">
        <f>'[1]全市生产安全事故情况统计表（单月）'!E7</f>
        <v>11</v>
      </c>
      <c r="E13" s="66">
        <f>'[1]全市生产安全事故情况统计表（单月）'!F7</f>
        <v>12.02</v>
      </c>
      <c r="F13" s="66">
        <f>'[1]全市生产安全事故情况统计表（单月）'!K7</f>
        <v>-1</v>
      </c>
      <c r="G13" s="66">
        <f>'[1]全市生产安全事故情况统计表（单月）'!L7</f>
        <v>-3</v>
      </c>
      <c r="H13" s="66">
        <f>'[1]全市生产安全事故情况统计表（单月）'!M7</f>
        <v>3</v>
      </c>
      <c r="I13" s="66">
        <f>'[1]全市生产安全事故情况统计表（单月）'!N7</f>
        <v>-224.79999999999998</v>
      </c>
      <c r="J13" s="81">
        <f>'[1]全市生产安全事故情况统计表（单月）'!O7</f>
        <v>-7.6923076923076925</v>
      </c>
      <c r="K13" s="81">
        <f>'[1]全市生产安全事故情况统计表（单月）'!P7</f>
        <v>-37.5</v>
      </c>
      <c r="L13" s="81">
        <f>'[1]全市生产安全事故情况统计表（单月）'!Q7</f>
        <v>37.5</v>
      </c>
      <c r="M13" s="81">
        <f>'[1]全市生产安全事故情况统计表（单月）'!R7</f>
        <v>-94.92441516763786</v>
      </c>
      <c r="N13" s="67">
        <f>'[1]全市生产安全事故情况统计表（累计）'!C7</f>
        <v>77</v>
      </c>
      <c r="O13" s="67">
        <f>'[1]全市生产安全事故情况统计表（累计）'!D7</f>
        <v>32</v>
      </c>
      <c r="P13" s="67">
        <f>'[1]全市生产安全事故情况统计表（累计）'!E7</f>
        <v>69</v>
      </c>
      <c r="Q13" s="67">
        <f>'[1]全市生产安全事故情况统计表（累计）'!F7</f>
        <v>158.82</v>
      </c>
      <c r="R13" s="67">
        <f>'[1]全市生产安全事故情况统计表（累计）'!K7</f>
        <v>-62</v>
      </c>
      <c r="S13" s="67">
        <f>'[1]全市生产安全事故情况统计表（累计）'!L7</f>
        <v>-32</v>
      </c>
      <c r="T13" s="67">
        <f>'[1]全市生产安全事故情况统计表（累计）'!M7</f>
        <v>-51</v>
      </c>
      <c r="U13" s="67">
        <f>'[1]全市生产安全事故情况统计表（累计）'!N7</f>
        <v>-1691.98</v>
      </c>
      <c r="V13" s="81">
        <f>'[1]全市生产安全事故情况统计表（累计）'!O7</f>
        <v>-44.60431654676259</v>
      </c>
      <c r="W13" s="81">
        <f>'[1]全市生产安全事故情况统计表（累计）'!P7</f>
        <v>-50</v>
      </c>
      <c r="X13" s="81">
        <f>'[1]全市生产安全事故情况统计表（累计）'!Q7</f>
        <v>-42.5</v>
      </c>
      <c r="Y13" s="81">
        <f>'[1]全市生产安全事故情况统计表（累计）'!R7</f>
        <v>-91.41884590447374</v>
      </c>
    </row>
    <row r="14" spans="1:25" s="55" customFormat="1" ht="15" customHeight="1">
      <c r="A14" s="69"/>
      <c r="B14" s="70"/>
      <c r="C14" s="70"/>
      <c r="D14" s="70"/>
      <c r="E14" s="71"/>
      <c r="F14" s="70"/>
      <c r="G14" s="70"/>
      <c r="H14" s="70"/>
      <c r="I14" s="83"/>
      <c r="J14" s="83"/>
      <c r="K14" s="83"/>
      <c r="L14" s="83"/>
      <c r="M14" s="83"/>
      <c r="N14" s="70"/>
      <c r="O14" s="70"/>
      <c r="P14" s="70"/>
      <c r="Q14" s="83"/>
      <c r="R14" s="70"/>
      <c r="S14" s="70"/>
      <c r="T14" s="70"/>
      <c r="U14" s="83"/>
      <c r="V14" s="83"/>
      <c r="W14" s="83"/>
      <c r="X14" s="83"/>
      <c r="Y14" s="83"/>
    </row>
    <row r="15" spans="1:25" ht="18" customHeight="1">
      <c r="A15" s="72" t="s">
        <v>25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21" customHeight="1">
      <c r="A16" s="73" t="s">
        <v>26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66" customHeight="1">
      <c r="A17" s="74" t="s">
        <v>27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</sheetData>
  <sheetProtection/>
  <mergeCells count="14">
    <mergeCell ref="A2:Y2"/>
    <mergeCell ref="R3:Y3"/>
    <mergeCell ref="B4:M4"/>
    <mergeCell ref="N4:Y4"/>
    <mergeCell ref="B5:E5"/>
    <mergeCell ref="F5:I5"/>
    <mergeCell ref="J5:M5"/>
    <mergeCell ref="N5:Q5"/>
    <mergeCell ref="R5:U5"/>
    <mergeCell ref="V5:Y5"/>
    <mergeCell ref="A15:Y15"/>
    <mergeCell ref="A16:Y16"/>
    <mergeCell ref="A17:Y17"/>
    <mergeCell ref="A4:A6"/>
  </mergeCells>
  <printOptions horizontalCentered="1"/>
  <pageMargins left="0.3145833333333333" right="0.3145833333333333" top="0.4722222222222222" bottom="0.4722222222222222" header="0.5118055555555555" footer="0.39375"/>
  <pageSetup fitToHeight="1" fitToWidth="1" horizontalDpi="600" verticalDpi="600" orientation="landscape" paperSize="9" scale="93"/>
  <headerFooter scaleWithDoc="0" alignWithMargins="0">
    <oddFooter>&amp;L&amp;"SimSun"&amp;9&amp;C&amp;"宋体"&amp;12-7-&amp;R&amp;"SimSun"&amp;9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SheetLayoutView="100" workbookViewId="0" topLeftCell="A1">
      <selection activeCell="F35" sqref="F35"/>
    </sheetView>
  </sheetViews>
  <sheetFormatPr defaultColWidth="9.00390625" defaultRowHeight="14.25"/>
  <cols>
    <col min="1" max="1" width="6.50390625" style="0" customWidth="1"/>
    <col min="2" max="2" width="15.75390625" style="0" customWidth="1"/>
    <col min="3" max="3" width="4.125" style="0" customWidth="1"/>
    <col min="4" max="4" width="4.00390625" style="0" customWidth="1"/>
    <col min="5" max="5" width="4.125" style="0" customWidth="1"/>
    <col min="6" max="6" width="6.50390625" style="0" customWidth="1"/>
    <col min="7" max="9" width="4.125" style="0" customWidth="1"/>
    <col min="10" max="10" width="6.75390625" style="0" customWidth="1"/>
    <col min="11" max="11" width="4.25390625" style="0" customWidth="1"/>
    <col min="12" max="13" width="4.125" style="0" customWidth="1"/>
    <col min="14" max="14" width="7.125" style="0" customWidth="1"/>
    <col min="15" max="18" width="7.625" style="0" customWidth="1"/>
    <col min="19" max="19" width="4.00390625" style="0" customWidth="1"/>
    <col min="20" max="20" width="4.125" style="0" customWidth="1"/>
    <col min="21" max="21" width="4.375" style="0" customWidth="1"/>
    <col min="22" max="22" width="4.125" style="0" customWidth="1"/>
    <col min="23" max="23" width="4.25390625" style="0" customWidth="1"/>
    <col min="24" max="24" width="4.50390625" style="0" customWidth="1"/>
  </cols>
  <sheetData>
    <row r="1" spans="1:5" ht="14.25">
      <c r="A1" s="6" t="s">
        <v>28</v>
      </c>
      <c r="B1" s="6"/>
      <c r="C1" s="51"/>
      <c r="D1" s="51"/>
      <c r="E1" s="51"/>
    </row>
    <row r="2" spans="1:24" ht="24" customHeight="1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9:24" ht="0.75" customHeight="1">
      <c r="S3" s="53"/>
      <c r="T3" s="53"/>
      <c r="U3" s="53"/>
      <c r="V3" s="53"/>
      <c r="W3" s="53"/>
      <c r="X3" s="53"/>
    </row>
    <row r="4" spans="1:24" ht="15" customHeight="1">
      <c r="A4" s="20"/>
      <c r="B4" s="20"/>
      <c r="C4" s="52" t="s">
        <v>30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31</v>
      </c>
      <c r="T4" s="52"/>
      <c r="U4" s="52"/>
      <c r="V4" s="52"/>
      <c r="W4" s="52"/>
      <c r="X4" s="52"/>
    </row>
    <row r="5" spans="1:24" ht="30" customHeight="1">
      <c r="A5" s="20"/>
      <c r="B5" s="20"/>
      <c r="C5" s="52" t="s">
        <v>3</v>
      </c>
      <c r="D5" s="52"/>
      <c r="E5" s="52"/>
      <c r="F5" s="52"/>
      <c r="G5" s="52" t="s">
        <v>32</v>
      </c>
      <c r="H5" s="52"/>
      <c r="I5" s="52"/>
      <c r="J5" s="52"/>
      <c r="K5" s="52" t="s">
        <v>33</v>
      </c>
      <c r="L5" s="52"/>
      <c r="M5" s="52"/>
      <c r="N5" s="52"/>
      <c r="O5" s="52" t="s">
        <v>34</v>
      </c>
      <c r="P5" s="52"/>
      <c r="Q5" s="52"/>
      <c r="R5" s="52"/>
      <c r="S5" s="52" t="s">
        <v>3</v>
      </c>
      <c r="T5" s="52"/>
      <c r="U5" s="54" t="s">
        <v>33</v>
      </c>
      <c r="V5" s="54"/>
      <c r="W5" s="52" t="s">
        <v>34</v>
      </c>
      <c r="X5" s="52"/>
    </row>
    <row r="6" spans="1:24" ht="45.75" customHeight="1">
      <c r="A6" s="20"/>
      <c r="B6" s="20"/>
      <c r="C6" s="14" t="s">
        <v>35</v>
      </c>
      <c r="D6" s="14" t="s">
        <v>10</v>
      </c>
      <c r="E6" s="14" t="s">
        <v>11</v>
      </c>
      <c r="F6" s="14" t="s">
        <v>36</v>
      </c>
      <c r="G6" s="14" t="s">
        <v>35</v>
      </c>
      <c r="H6" s="14" t="s">
        <v>10</v>
      </c>
      <c r="I6" s="14" t="s">
        <v>11</v>
      </c>
      <c r="J6" s="14" t="s">
        <v>37</v>
      </c>
      <c r="K6" s="14" t="s">
        <v>38</v>
      </c>
      <c r="L6" s="14" t="s">
        <v>10</v>
      </c>
      <c r="M6" s="14" t="s">
        <v>11</v>
      </c>
      <c r="N6" s="14" t="s">
        <v>39</v>
      </c>
      <c r="O6" s="14" t="s">
        <v>9</v>
      </c>
      <c r="P6" s="14" t="s">
        <v>40</v>
      </c>
      <c r="Q6" s="14" t="s">
        <v>41</v>
      </c>
      <c r="R6" s="14" t="s">
        <v>42</v>
      </c>
      <c r="S6" s="14" t="s">
        <v>9</v>
      </c>
      <c r="T6" s="14" t="s">
        <v>10</v>
      </c>
      <c r="U6" s="14" t="s">
        <v>9</v>
      </c>
      <c r="V6" s="14" t="s">
        <v>10</v>
      </c>
      <c r="W6" s="14" t="s">
        <v>9</v>
      </c>
      <c r="X6" s="14" t="s">
        <v>10</v>
      </c>
    </row>
    <row r="7" spans="1:24" ht="15" customHeight="1">
      <c r="A7" s="52" t="s">
        <v>43</v>
      </c>
      <c r="B7" s="52"/>
      <c r="C7" s="35">
        <f aca="true" t="shared" si="0" ref="C7:J7">C8+C12+C17+C22+C26+C32</f>
        <v>12</v>
      </c>
      <c r="D7" s="35">
        <f t="shared" si="0"/>
        <v>5</v>
      </c>
      <c r="E7" s="35">
        <f t="shared" si="0"/>
        <v>11</v>
      </c>
      <c r="F7" s="35">
        <f t="shared" si="0"/>
        <v>12.02</v>
      </c>
      <c r="G7" s="35">
        <f t="shared" si="0"/>
        <v>13</v>
      </c>
      <c r="H7" s="35">
        <f t="shared" si="0"/>
        <v>8</v>
      </c>
      <c r="I7" s="35">
        <f t="shared" si="0"/>
        <v>8</v>
      </c>
      <c r="J7" s="35">
        <f t="shared" si="0"/>
        <v>236.82</v>
      </c>
      <c r="K7" s="35">
        <f aca="true" t="shared" si="1" ref="K7:N7">C7-G7</f>
        <v>-1</v>
      </c>
      <c r="L7" s="35">
        <f t="shared" si="1"/>
        <v>-3</v>
      </c>
      <c r="M7" s="35">
        <f t="shared" si="1"/>
        <v>3</v>
      </c>
      <c r="N7" s="36">
        <f t="shared" si="1"/>
        <v>-224.79999999999998</v>
      </c>
      <c r="O7" s="36">
        <f aca="true" t="shared" si="2" ref="O7:R7">_xlfn.IFERROR(K7/G7*100,"-")</f>
        <v>-7.6923076923076925</v>
      </c>
      <c r="P7" s="36">
        <f t="shared" si="2"/>
        <v>-37.5</v>
      </c>
      <c r="Q7" s="36">
        <f t="shared" si="2"/>
        <v>37.5</v>
      </c>
      <c r="R7" s="36">
        <f t="shared" si="2"/>
        <v>-94.92441516763786</v>
      </c>
      <c r="S7" s="39"/>
      <c r="T7" s="39"/>
      <c r="U7" s="39"/>
      <c r="V7" s="39"/>
      <c r="W7" s="40"/>
      <c r="X7" s="40"/>
    </row>
    <row r="8" spans="1:24" ht="14.25" customHeight="1">
      <c r="A8" s="9" t="s">
        <v>18</v>
      </c>
      <c r="B8" s="13" t="s">
        <v>44</v>
      </c>
      <c r="C8" s="39">
        <f aca="true" t="shared" si="3" ref="C8:G8">C9+C10+C11</f>
        <v>0</v>
      </c>
      <c r="D8" s="39">
        <f t="shared" si="3"/>
        <v>0</v>
      </c>
      <c r="E8" s="39">
        <f t="shared" si="3"/>
        <v>0</v>
      </c>
      <c r="F8" s="40">
        <f t="shared" si="3"/>
        <v>0</v>
      </c>
      <c r="G8" s="39">
        <f t="shared" si="3"/>
        <v>0</v>
      </c>
      <c r="H8" s="39">
        <f>H10+H9+H11</f>
        <v>0</v>
      </c>
      <c r="I8" s="39">
        <f>I10+I9+I11</f>
        <v>0</v>
      </c>
      <c r="J8" s="40">
        <f>J9+J10+J11</f>
        <v>0</v>
      </c>
      <c r="K8" s="39">
        <f aca="true" t="shared" si="4" ref="K8:N8">C8-G8</f>
        <v>0</v>
      </c>
      <c r="L8" s="39">
        <f t="shared" si="4"/>
        <v>0</v>
      </c>
      <c r="M8" s="39">
        <f t="shared" si="4"/>
        <v>0</v>
      </c>
      <c r="N8" s="40">
        <f t="shared" si="4"/>
        <v>0</v>
      </c>
      <c r="O8" s="36" t="str">
        <f aca="true" t="shared" si="5" ref="O8:R8">_xlfn.IFERROR(K8/G8*100,"-")</f>
        <v>-</v>
      </c>
      <c r="P8" s="36" t="str">
        <f t="shared" si="5"/>
        <v>-</v>
      </c>
      <c r="Q8" s="36" t="str">
        <f t="shared" si="5"/>
        <v>-</v>
      </c>
      <c r="R8" s="36" t="str">
        <f t="shared" si="5"/>
        <v>-</v>
      </c>
      <c r="S8" s="47"/>
      <c r="T8" s="47"/>
      <c r="U8" s="47"/>
      <c r="V8" s="47"/>
      <c r="W8" s="48"/>
      <c r="X8" s="48"/>
    </row>
    <row r="9" spans="1:24" ht="14.25" customHeight="1">
      <c r="A9" s="9"/>
      <c r="B9" s="13" t="s">
        <v>45</v>
      </c>
      <c r="C9" s="39"/>
      <c r="D9" s="39"/>
      <c r="E9" s="39"/>
      <c r="F9" s="40"/>
      <c r="G9" s="39"/>
      <c r="H9" s="39"/>
      <c r="I9" s="39"/>
      <c r="J9" s="40"/>
      <c r="K9" s="39">
        <f aca="true" t="shared" si="6" ref="K9:N9">C9-G9</f>
        <v>0</v>
      </c>
      <c r="L9" s="39">
        <f t="shared" si="6"/>
        <v>0</v>
      </c>
      <c r="M9" s="39">
        <f t="shared" si="6"/>
        <v>0</v>
      </c>
      <c r="N9" s="40">
        <f t="shared" si="6"/>
        <v>0</v>
      </c>
      <c r="O9" s="36" t="str">
        <f aca="true" t="shared" si="7" ref="O9:R9">_xlfn.IFERROR(K9/G9*100,"-")</f>
        <v>-</v>
      </c>
      <c r="P9" s="36" t="str">
        <f t="shared" si="7"/>
        <v>-</v>
      </c>
      <c r="Q9" s="36" t="str">
        <f t="shared" si="7"/>
        <v>-</v>
      </c>
      <c r="R9" s="36" t="str">
        <f t="shared" si="7"/>
        <v>-</v>
      </c>
      <c r="S9" s="47"/>
      <c r="T9" s="47"/>
      <c r="U9" s="47"/>
      <c r="V9" s="47"/>
      <c r="W9" s="48"/>
      <c r="X9" s="48"/>
    </row>
    <row r="10" spans="1:24" ht="14.25" customHeight="1">
      <c r="A10" s="9"/>
      <c r="B10" s="13" t="s">
        <v>46</v>
      </c>
      <c r="C10" s="39"/>
      <c r="D10" s="39"/>
      <c r="E10" s="39"/>
      <c r="F10" s="40"/>
      <c r="G10" s="39"/>
      <c r="H10" s="39"/>
      <c r="I10" s="39"/>
      <c r="J10" s="40"/>
      <c r="K10" s="39">
        <f aca="true" t="shared" si="8" ref="K10:N10">C10-G10</f>
        <v>0</v>
      </c>
      <c r="L10" s="39">
        <f t="shared" si="8"/>
        <v>0</v>
      </c>
      <c r="M10" s="39">
        <f t="shared" si="8"/>
        <v>0</v>
      </c>
      <c r="N10" s="40">
        <f t="shared" si="8"/>
        <v>0</v>
      </c>
      <c r="O10" s="36" t="str">
        <f aca="true" t="shared" si="9" ref="O10:R10">_xlfn.IFERROR(K10/G10*100,"-")</f>
        <v>-</v>
      </c>
      <c r="P10" s="36" t="str">
        <f t="shared" si="9"/>
        <v>-</v>
      </c>
      <c r="Q10" s="36" t="str">
        <f t="shared" si="9"/>
        <v>-</v>
      </c>
      <c r="R10" s="36" t="str">
        <f t="shared" si="9"/>
        <v>-</v>
      </c>
      <c r="S10" s="47"/>
      <c r="T10" s="47"/>
      <c r="U10" s="47"/>
      <c r="V10" s="47"/>
      <c r="W10" s="48"/>
      <c r="X10" s="48"/>
    </row>
    <row r="11" spans="1:24" ht="14.25" customHeight="1">
      <c r="A11" s="9"/>
      <c r="B11" s="13" t="s">
        <v>47</v>
      </c>
      <c r="C11" s="38"/>
      <c r="D11" s="38"/>
      <c r="E11" s="38"/>
      <c r="F11" s="38"/>
      <c r="G11" s="38"/>
      <c r="H11" s="38"/>
      <c r="I11" s="38"/>
      <c r="J11" s="38"/>
      <c r="K11" s="39">
        <f aca="true" t="shared" si="10" ref="K11:N11">C11-G11</f>
        <v>0</v>
      </c>
      <c r="L11" s="39">
        <f t="shared" si="10"/>
        <v>0</v>
      </c>
      <c r="M11" s="39">
        <f t="shared" si="10"/>
        <v>0</v>
      </c>
      <c r="N11" s="40">
        <f t="shared" si="10"/>
        <v>0</v>
      </c>
      <c r="O11" s="36" t="str">
        <f aca="true" t="shared" si="11" ref="O11:R11">_xlfn.IFERROR(K11/G11*100,"-")</f>
        <v>-</v>
      </c>
      <c r="P11" s="36" t="str">
        <f t="shared" si="11"/>
        <v>-</v>
      </c>
      <c r="Q11" s="36" t="str">
        <f t="shared" si="11"/>
        <v>-</v>
      </c>
      <c r="R11" s="36" t="str">
        <f t="shared" si="11"/>
        <v>-</v>
      </c>
      <c r="S11" s="47"/>
      <c r="T11" s="47"/>
      <c r="U11" s="47"/>
      <c r="V11" s="47"/>
      <c r="W11" s="48"/>
      <c r="X11" s="48"/>
    </row>
    <row r="12" spans="1:24" ht="14.25" customHeight="1">
      <c r="A12" s="9" t="s">
        <v>19</v>
      </c>
      <c r="B12" s="13" t="s">
        <v>44</v>
      </c>
      <c r="C12" s="39">
        <f aca="true" t="shared" si="12" ref="C12:J12">C13+C14+C16+C15</f>
        <v>0</v>
      </c>
      <c r="D12" s="39">
        <f t="shared" si="12"/>
        <v>0</v>
      </c>
      <c r="E12" s="39">
        <f t="shared" si="12"/>
        <v>0</v>
      </c>
      <c r="F12" s="40">
        <f t="shared" si="12"/>
        <v>0</v>
      </c>
      <c r="G12" s="39">
        <f t="shared" si="12"/>
        <v>0</v>
      </c>
      <c r="H12" s="39">
        <f t="shared" si="12"/>
        <v>0</v>
      </c>
      <c r="I12" s="39">
        <f t="shared" si="12"/>
        <v>0</v>
      </c>
      <c r="J12" s="40">
        <f t="shared" si="12"/>
        <v>0</v>
      </c>
      <c r="K12" s="39">
        <f aca="true" t="shared" si="13" ref="K12:N12">C12-G12</f>
        <v>0</v>
      </c>
      <c r="L12" s="39">
        <f t="shared" si="13"/>
        <v>0</v>
      </c>
      <c r="M12" s="39">
        <f t="shared" si="13"/>
        <v>0</v>
      </c>
      <c r="N12" s="40">
        <f t="shared" si="13"/>
        <v>0</v>
      </c>
      <c r="O12" s="36" t="str">
        <f aca="true" t="shared" si="14" ref="O12:R12">_xlfn.IFERROR(K12/G12*100,"-")</f>
        <v>-</v>
      </c>
      <c r="P12" s="36" t="str">
        <f t="shared" si="14"/>
        <v>-</v>
      </c>
      <c r="Q12" s="36" t="str">
        <f t="shared" si="14"/>
        <v>-</v>
      </c>
      <c r="R12" s="36" t="str">
        <f t="shared" si="14"/>
        <v>-</v>
      </c>
      <c r="S12" s="47"/>
      <c r="T12" s="47"/>
      <c r="U12" s="47"/>
      <c r="V12" s="47"/>
      <c r="W12" s="48"/>
      <c r="X12" s="48"/>
    </row>
    <row r="13" spans="1:24" ht="14.25" customHeight="1">
      <c r="A13" s="9"/>
      <c r="B13" s="13" t="s">
        <v>48</v>
      </c>
      <c r="C13" s="39"/>
      <c r="D13" s="39"/>
      <c r="E13" s="39"/>
      <c r="F13" s="40"/>
      <c r="G13" s="39"/>
      <c r="H13" s="39"/>
      <c r="I13" s="39"/>
      <c r="J13" s="40"/>
      <c r="K13" s="39">
        <f aca="true" t="shared" si="15" ref="K13:N13">C13-G13</f>
        <v>0</v>
      </c>
      <c r="L13" s="39">
        <f t="shared" si="15"/>
        <v>0</v>
      </c>
      <c r="M13" s="39">
        <f t="shared" si="15"/>
        <v>0</v>
      </c>
      <c r="N13" s="40">
        <f t="shared" si="15"/>
        <v>0</v>
      </c>
      <c r="O13" s="36" t="str">
        <f aca="true" t="shared" si="16" ref="O13:R13">_xlfn.IFERROR(K13/G13*100,"-")</f>
        <v>-</v>
      </c>
      <c r="P13" s="36" t="str">
        <f t="shared" si="16"/>
        <v>-</v>
      </c>
      <c r="Q13" s="36" t="str">
        <f t="shared" si="16"/>
        <v>-</v>
      </c>
      <c r="R13" s="36" t="str">
        <f t="shared" si="16"/>
        <v>-</v>
      </c>
      <c r="S13" s="47"/>
      <c r="T13" s="47"/>
      <c r="U13" s="47"/>
      <c r="V13" s="47"/>
      <c r="W13" s="48"/>
      <c r="X13" s="48"/>
    </row>
    <row r="14" spans="1:24" ht="14.25" customHeight="1">
      <c r="A14" s="9"/>
      <c r="B14" s="13" t="s">
        <v>49</v>
      </c>
      <c r="C14" s="39"/>
      <c r="D14" s="39"/>
      <c r="E14" s="39"/>
      <c r="F14" s="40"/>
      <c r="G14" s="39"/>
      <c r="H14" s="39"/>
      <c r="I14" s="39"/>
      <c r="J14" s="40"/>
      <c r="K14" s="39">
        <f aca="true" t="shared" si="17" ref="K14:N14">C14-G14</f>
        <v>0</v>
      </c>
      <c r="L14" s="39">
        <f t="shared" si="17"/>
        <v>0</v>
      </c>
      <c r="M14" s="39">
        <f t="shared" si="17"/>
        <v>0</v>
      </c>
      <c r="N14" s="40">
        <f t="shared" si="17"/>
        <v>0</v>
      </c>
      <c r="O14" s="36" t="str">
        <f aca="true" t="shared" si="18" ref="O14:R14">_xlfn.IFERROR(K14/G14*100,"-")</f>
        <v>-</v>
      </c>
      <c r="P14" s="36" t="str">
        <f t="shared" si="18"/>
        <v>-</v>
      </c>
      <c r="Q14" s="36" t="str">
        <f t="shared" si="18"/>
        <v>-</v>
      </c>
      <c r="R14" s="36" t="str">
        <f t="shared" si="18"/>
        <v>-</v>
      </c>
      <c r="S14" s="47"/>
      <c r="T14" s="47"/>
      <c r="U14" s="47"/>
      <c r="V14" s="47"/>
      <c r="W14" s="48"/>
      <c r="X14" s="48"/>
    </row>
    <row r="15" spans="1:24" ht="14.25" customHeight="1">
      <c r="A15" s="9"/>
      <c r="B15" s="13" t="s">
        <v>50</v>
      </c>
      <c r="C15" s="39"/>
      <c r="D15" s="39"/>
      <c r="E15" s="39"/>
      <c r="F15" s="40"/>
      <c r="G15" s="39"/>
      <c r="H15" s="39"/>
      <c r="I15" s="39"/>
      <c r="J15" s="40"/>
      <c r="K15" s="39">
        <f aca="true" t="shared" si="19" ref="K15:N15">C15-G15</f>
        <v>0</v>
      </c>
      <c r="L15" s="39">
        <f t="shared" si="19"/>
        <v>0</v>
      </c>
      <c r="M15" s="39">
        <f t="shared" si="19"/>
        <v>0</v>
      </c>
      <c r="N15" s="40">
        <f t="shared" si="19"/>
        <v>0</v>
      </c>
      <c r="O15" s="36" t="str">
        <f aca="true" t="shared" si="20" ref="O15:R15">_xlfn.IFERROR(K15/G15*100,"-")</f>
        <v>-</v>
      </c>
      <c r="P15" s="36" t="str">
        <f t="shared" si="20"/>
        <v>-</v>
      </c>
      <c r="Q15" s="36" t="str">
        <f t="shared" si="20"/>
        <v>-</v>
      </c>
      <c r="R15" s="36" t="str">
        <f t="shared" si="20"/>
        <v>-</v>
      </c>
      <c r="S15" s="47"/>
      <c r="T15" s="47"/>
      <c r="U15" s="47"/>
      <c r="V15" s="47"/>
      <c r="W15" s="48"/>
      <c r="X15" s="48"/>
    </row>
    <row r="16" spans="1:24" ht="14.25" customHeight="1">
      <c r="A16" s="9"/>
      <c r="B16" s="13" t="s">
        <v>51</v>
      </c>
      <c r="C16" s="39"/>
      <c r="D16" s="39"/>
      <c r="E16" s="39"/>
      <c r="F16" s="40"/>
      <c r="G16" s="39"/>
      <c r="H16" s="39"/>
      <c r="I16" s="39"/>
      <c r="J16" s="40"/>
      <c r="K16" s="39">
        <f aca="true" t="shared" si="21" ref="K16:N16">C16-G16</f>
        <v>0</v>
      </c>
      <c r="L16" s="39">
        <f t="shared" si="21"/>
        <v>0</v>
      </c>
      <c r="M16" s="39">
        <f t="shared" si="21"/>
        <v>0</v>
      </c>
      <c r="N16" s="40">
        <f t="shared" si="21"/>
        <v>0</v>
      </c>
      <c r="O16" s="36" t="str">
        <f aca="true" t="shared" si="22" ref="O16:R16">_xlfn.IFERROR(K16/G16*100,"-")</f>
        <v>-</v>
      </c>
      <c r="P16" s="36" t="str">
        <f t="shared" si="22"/>
        <v>-</v>
      </c>
      <c r="Q16" s="36" t="str">
        <f t="shared" si="22"/>
        <v>-</v>
      </c>
      <c r="R16" s="36" t="str">
        <f t="shared" si="22"/>
        <v>-</v>
      </c>
      <c r="S16" s="47"/>
      <c r="T16" s="47"/>
      <c r="U16" s="47"/>
      <c r="V16" s="47"/>
      <c r="W16" s="48"/>
      <c r="X16" s="48"/>
    </row>
    <row r="17" spans="1:24" ht="14.25" customHeight="1">
      <c r="A17" s="9" t="s">
        <v>52</v>
      </c>
      <c r="B17" s="13" t="s">
        <v>44</v>
      </c>
      <c r="C17" s="39">
        <f aca="true" t="shared" si="23" ref="C17:I17">C18+C19+C20+C21</f>
        <v>0</v>
      </c>
      <c r="D17" s="39">
        <f t="shared" si="23"/>
        <v>0</v>
      </c>
      <c r="E17" s="39">
        <f>E18+E19+E21+E20</f>
        <v>0</v>
      </c>
      <c r="F17" s="40">
        <f t="shared" si="23"/>
        <v>0</v>
      </c>
      <c r="G17" s="39">
        <f t="shared" si="23"/>
        <v>0</v>
      </c>
      <c r="H17" s="39">
        <f t="shared" si="23"/>
        <v>0</v>
      </c>
      <c r="I17" s="39">
        <f t="shared" si="23"/>
        <v>0</v>
      </c>
      <c r="J17" s="40">
        <f>J18+J19+J21+J20</f>
        <v>0</v>
      </c>
      <c r="K17" s="39">
        <f aca="true" t="shared" si="24" ref="K17:N17">C17-G17</f>
        <v>0</v>
      </c>
      <c r="L17" s="39">
        <f t="shared" si="24"/>
        <v>0</v>
      </c>
      <c r="M17" s="39">
        <f t="shared" si="24"/>
        <v>0</v>
      </c>
      <c r="N17" s="40">
        <f t="shared" si="24"/>
        <v>0</v>
      </c>
      <c r="O17" s="36" t="str">
        <f aca="true" t="shared" si="25" ref="O17:R17">_xlfn.IFERROR(K17/G17*100,"-")</f>
        <v>-</v>
      </c>
      <c r="P17" s="36" t="str">
        <f t="shared" si="25"/>
        <v>-</v>
      </c>
      <c r="Q17" s="36" t="str">
        <f t="shared" si="25"/>
        <v>-</v>
      </c>
      <c r="R17" s="36" t="str">
        <f t="shared" si="25"/>
        <v>-</v>
      </c>
      <c r="S17" s="47"/>
      <c r="T17" s="47"/>
      <c r="U17" s="47"/>
      <c r="V17" s="47"/>
      <c r="W17" s="48"/>
      <c r="X17" s="48"/>
    </row>
    <row r="18" spans="1:24" ht="14.25" customHeight="1">
      <c r="A18" s="9"/>
      <c r="B18" s="13" t="s">
        <v>53</v>
      </c>
      <c r="C18" s="39"/>
      <c r="D18" s="39"/>
      <c r="E18" s="39"/>
      <c r="F18" s="40"/>
      <c r="G18" s="39"/>
      <c r="H18" s="39"/>
      <c r="I18" s="39"/>
      <c r="J18" s="40"/>
      <c r="K18" s="39">
        <f aca="true" t="shared" si="26" ref="K18:N18">C18-G18</f>
        <v>0</v>
      </c>
      <c r="L18" s="39">
        <f t="shared" si="26"/>
        <v>0</v>
      </c>
      <c r="M18" s="39">
        <f t="shared" si="26"/>
        <v>0</v>
      </c>
      <c r="N18" s="40">
        <f t="shared" si="26"/>
        <v>0</v>
      </c>
      <c r="O18" s="36" t="str">
        <f aca="true" t="shared" si="27" ref="O18:R18">_xlfn.IFERROR(K18/G18*100,"-")</f>
        <v>-</v>
      </c>
      <c r="P18" s="36" t="str">
        <f t="shared" si="27"/>
        <v>-</v>
      </c>
      <c r="Q18" s="36" t="str">
        <f t="shared" si="27"/>
        <v>-</v>
      </c>
      <c r="R18" s="36" t="str">
        <f t="shared" si="27"/>
        <v>-</v>
      </c>
      <c r="S18" s="47"/>
      <c r="T18" s="47"/>
      <c r="U18" s="47"/>
      <c r="V18" s="47"/>
      <c r="W18" s="48"/>
      <c r="X18" s="48"/>
    </row>
    <row r="19" spans="1:24" ht="14.25" customHeight="1">
      <c r="A19" s="9"/>
      <c r="B19" s="13" t="s">
        <v>54</v>
      </c>
      <c r="C19" s="39"/>
      <c r="D19" s="39"/>
      <c r="E19" s="39"/>
      <c r="F19" s="40"/>
      <c r="G19" s="39"/>
      <c r="H19" s="39"/>
      <c r="I19" s="39"/>
      <c r="J19" s="40"/>
      <c r="K19" s="39">
        <f aca="true" t="shared" si="28" ref="K19:N19">C19-G19</f>
        <v>0</v>
      </c>
      <c r="L19" s="39">
        <f t="shared" si="28"/>
        <v>0</v>
      </c>
      <c r="M19" s="39">
        <f t="shared" si="28"/>
        <v>0</v>
      </c>
      <c r="N19" s="40">
        <f t="shared" si="28"/>
        <v>0</v>
      </c>
      <c r="O19" s="36" t="str">
        <f aca="true" t="shared" si="29" ref="O19:R19">_xlfn.IFERROR(K19/G19*100,"-")</f>
        <v>-</v>
      </c>
      <c r="P19" s="36" t="str">
        <f t="shared" si="29"/>
        <v>-</v>
      </c>
      <c r="Q19" s="36" t="str">
        <f t="shared" si="29"/>
        <v>-</v>
      </c>
      <c r="R19" s="36" t="str">
        <f t="shared" si="29"/>
        <v>-</v>
      </c>
      <c r="S19" s="47"/>
      <c r="T19" s="47"/>
      <c r="U19" s="47"/>
      <c r="V19" s="47"/>
      <c r="W19" s="48"/>
      <c r="X19" s="48"/>
    </row>
    <row r="20" spans="1:24" ht="14.25" customHeight="1">
      <c r="A20" s="9"/>
      <c r="B20" s="13" t="s">
        <v>55</v>
      </c>
      <c r="C20" s="39"/>
      <c r="D20" s="39"/>
      <c r="E20" s="39"/>
      <c r="F20" s="40"/>
      <c r="G20" s="39"/>
      <c r="H20" s="39"/>
      <c r="I20" s="39"/>
      <c r="J20" s="40"/>
      <c r="K20" s="39">
        <f aca="true" t="shared" si="30" ref="K20:N20">C20-G20</f>
        <v>0</v>
      </c>
      <c r="L20" s="39">
        <f t="shared" si="30"/>
        <v>0</v>
      </c>
      <c r="M20" s="39">
        <f t="shared" si="30"/>
        <v>0</v>
      </c>
      <c r="N20" s="40">
        <f t="shared" si="30"/>
        <v>0</v>
      </c>
      <c r="O20" s="36" t="str">
        <f aca="true" t="shared" si="31" ref="O20:R20">_xlfn.IFERROR(K20/G20*100,"-")</f>
        <v>-</v>
      </c>
      <c r="P20" s="36" t="str">
        <f t="shared" si="31"/>
        <v>-</v>
      </c>
      <c r="Q20" s="36" t="str">
        <f t="shared" si="31"/>
        <v>-</v>
      </c>
      <c r="R20" s="36" t="str">
        <f t="shared" si="31"/>
        <v>-</v>
      </c>
      <c r="S20" s="47"/>
      <c r="T20" s="47"/>
      <c r="U20" s="47"/>
      <c r="V20" s="47"/>
      <c r="W20" s="48"/>
      <c r="X20" s="48"/>
    </row>
    <row r="21" spans="1:24" ht="14.25" customHeight="1">
      <c r="A21" s="9"/>
      <c r="B21" s="13" t="s">
        <v>51</v>
      </c>
      <c r="C21" s="39"/>
      <c r="D21" s="39"/>
      <c r="E21" s="39"/>
      <c r="F21" s="40"/>
      <c r="G21" s="39"/>
      <c r="H21" s="39"/>
      <c r="I21" s="39"/>
      <c r="J21" s="40"/>
      <c r="K21" s="39">
        <f aca="true" t="shared" si="32" ref="K21:N21">C21-G21</f>
        <v>0</v>
      </c>
      <c r="L21" s="39">
        <f t="shared" si="32"/>
        <v>0</v>
      </c>
      <c r="M21" s="39">
        <f t="shared" si="32"/>
        <v>0</v>
      </c>
      <c r="N21" s="40">
        <f t="shared" si="32"/>
        <v>0</v>
      </c>
      <c r="O21" s="36" t="str">
        <f aca="true" t="shared" si="33" ref="O21:R21">_xlfn.IFERROR(K21/G21*100,"-")</f>
        <v>-</v>
      </c>
      <c r="P21" s="36" t="str">
        <f t="shared" si="33"/>
        <v>-</v>
      </c>
      <c r="Q21" s="36" t="str">
        <f t="shared" si="33"/>
        <v>-</v>
      </c>
      <c r="R21" s="36" t="str">
        <f t="shared" si="33"/>
        <v>-</v>
      </c>
      <c r="S21" s="47"/>
      <c r="T21" s="47"/>
      <c r="U21" s="47"/>
      <c r="V21" s="47"/>
      <c r="W21" s="48"/>
      <c r="X21" s="48"/>
    </row>
    <row r="22" spans="1:24" ht="14.25" customHeight="1">
      <c r="A22" s="9" t="s">
        <v>21</v>
      </c>
      <c r="B22" s="13" t="s">
        <v>44</v>
      </c>
      <c r="C22" s="39">
        <f aca="true" t="shared" si="34" ref="C22:J22">SUM(C23:C25)</f>
        <v>0</v>
      </c>
      <c r="D22" s="39">
        <f t="shared" si="34"/>
        <v>0</v>
      </c>
      <c r="E22" s="39">
        <f t="shared" si="34"/>
        <v>0</v>
      </c>
      <c r="F22" s="39">
        <f t="shared" si="34"/>
        <v>0</v>
      </c>
      <c r="G22" s="39">
        <f t="shared" si="34"/>
        <v>1</v>
      </c>
      <c r="H22" s="39">
        <f t="shared" si="34"/>
        <v>1</v>
      </c>
      <c r="I22" s="39">
        <f t="shared" si="34"/>
        <v>0</v>
      </c>
      <c r="J22" s="39">
        <f t="shared" si="34"/>
        <v>232.5</v>
      </c>
      <c r="K22" s="39">
        <f aca="true" t="shared" si="35" ref="K22:N22">C22-G22</f>
        <v>-1</v>
      </c>
      <c r="L22" s="39">
        <f t="shared" si="35"/>
        <v>-1</v>
      </c>
      <c r="M22" s="39">
        <f t="shared" si="35"/>
        <v>0</v>
      </c>
      <c r="N22" s="40">
        <f t="shared" si="35"/>
        <v>-232.5</v>
      </c>
      <c r="O22" s="36">
        <f aca="true" t="shared" si="36" ref="O22:R22">_xlfn.IFERROR(K22/G22*100,"-")</f>
        <v>-100</v>
      </c>
      <c r="P22" s="36">
        <f t="shared" si="36"/>
        <v>-100</v>
      </c>
      <c r="Q22" s="36" t="str">
        <f t="shared" si="36"/>
        <v>-</v>
      </c>
      <c r="R22" s="36">
        <f t="shared" si="36"/>
        <v>-100</v>
      </c>
      <c r="S22" s="47"/>
      <c r="T22" s="47"/>
      <c r="U22" s="47"/>
      <c r="V22" s="47"/>
      <c r="W22" s="48"/>
      <c r="X22" s="48"/>
    </row>
    <row r="23" spans="1:24" ht="14.25" customHeight="1">
      <c r="A23" s="9"/>
      <c r="B23" s="41" t="s">
        <v>56</v>
      </c>
      <c r="C23" s="39"/>
      <c r="D23" s="39"/>
      <c r="E23" s="39"/>
      <c r="F23" s="40"/>
      <c r="G23" s="39"/>
      <c r="H23" s="39"/>
      <c r="I23" s="39"/>
      <c r="J23" s="40"/>
      <c r="K23" s="39">
        <f aca="true" t="shared" si="37" ref="K23:N23">C23-G23</f>
        <v>0</v>
      </c>
      <c r="L23" s="39">
        <f t="shared" si="37"/>
        <v>0</v>
      </c>
      <c r="M23" s="39">
        <f t="shared" si="37"/>
        <v>0</v>
      </c>
      <c r="N23" s="40">
        <f t="shared" si="37"/>
        <v>0</v>
      </c>
      <c r="O23" s="36" t="str">
        <f aca="true" t="shared" si="38" ref="O23:R23">_xlfn.IFERROR(K23/G23*100,"-")</f>
        <v>-</v>
      </c>
      <c r="P23" s="36" t="str">
        <f t="shared" si="38"/>
        <v>-</v>
      </c>
      <c r="Q23" s="36" t="str">
        <f t="shared" si="38"/>
        <v>-</v>
      </c>
      <c r="R23" s="36" t="str">
        <f t="shared" si="38"/>
        <v>-</v>
      </c>
      <c r="S23" s="47"/>
      <c r="T23" s="47"/>
      <c r="U23" s="47"/>
      <c r="V23" s="47"/>
      <c r="W23" s="48"/>
      <c r="X23" s="48"/>
    </row>
    <row r="24" spans="1:24" ht="14.25" customHeight="1">
      <c r="A24" s="9"/>
      <c r="B24" s="42" t="s">
        <v>57</v>
      </c>
      <c r="C24" s="39"/>
      <c r="D24" s="39"/>
      <c r="E24" s="39"/>
      <c r="F24" s="40"/>
      <c r="G24" s="39"/>
      <c r="H24" s="39"/>
      <c r="I24" s="39"/>
      <c r="J24" s="40"/>
      <c r="K24" s="39">
        <f aca="true" t="shared" si="39" ref="K24:N24">C24-G24</f>
        <v>0</v>
      </c>
      <c r="L24" s="39">
        <f t="shared" si="39"/>
        <v>0</v>
      </c>
      <c r="M24" s="39">
        <f t="shared" si="39"/>
        <v>0</v>
      </c>
      <c r="N24" s="40">
        <f t="shared" si="39"/>
        <v>0</v>
      </c>
      <c r="O24" s="36" t="str">
        <f aca="true" t="shared" si="40" ref="O24:R24">_xlfn.IFERROR(K24/G24*100,"-")</f>
        <v>-</v>
      </c>
      <c r="P24" s="36" t="str">
        <f t="shared" si="40"/>
        <v>-</v>
      </c>
      <c r="Q24" s="36" t="str">
        <f t="shared" si="40"/>
        <v>-</v>
      </c>
      <c r="R24" s="36" t="str">
        <f t="shared" si="40"/>
        <v>-</v>
      </c>
      <c r="S24" s="47"/>
      <c r="T24" s="47"/>
      <c r="U24" s="47"/>
      <c r="V24" s="47"/>
      <c r="W24" s="48"/>
      <c r="X24" s="48"/>
    </row>
    <row r="25" spans="1:24" ht="14.25" customHeight="1">
      <c r="A25" s="9"/>
      <c r="B25" s="13" t="s">
        <v>47</v>
      </c>
      <c r="C25" s="39">
        <v>0</v>
      </c>
      <c r="D25" s="39">
        <v>0</v>
      </c>
      <c r="E25" s="39">
        <v>0</v>
      </c>
      <c r="F25" s="40">
        <v>0</v>
      </c>
      <c r="G25" s="39">
        <v>1</v>
      </c>
      <c r="H25" s="39">
        <v>1</v>
      </c>
      <c r="I25" s="39">
        <v>0</v>
      </c>
      <c r="J25" s="40">
        <v>232.5</v>
      </c>
      <c r="K25" s="39">
        <f aca="true" t="shared" si="41" ref="K25:N25">C25-G25</f>
        <v>-1</v>
      </c>
      <c r="L25" s="39">
        <f t="shared" si="41"/>
        <v>-1</v>
      </c>
      <c r="M25" s="39">
        <f t="shared" si="41"/>
        <v>0</v>
      </c>
      <c r="N25" s="40">
        <f t="shared" si="41"/>
        <v>-232.5</v>
      </c>
      <c r="O25" s="36">
        <f aca="true" t="shared" si="42" ref="O25:R25">_xlfn.IFERROR(K25/G25*100,"-")</f>
        <v>-100</v>
      </c>
      <c r="P25" s="36">
        <f t="shared" si="42"/>
        <v>-100</v>
      </c>
      <c r="Q25" s="36" t="str">
        <f t="shared" si="42"/>
        <v>-</v>
      </c>
      <c r="R25" s="36">
        <f t="shared" si="42"/>
        <v>-100</v>
      </c>
      <c r="S25" s="47"/>
      <c r="T25" s="47"/>
      <c r="U25" s="47"/>
      <c r="V25" s="47"/>
      <c r="W25" s="48"/>
      <c r="X25" s="48"/>
    </row>
    <row r="26" spans="1:24" ht="14.25" customHeight="1">
      <c r="A26" s="9" t="s">
        <v>22</v>
      </c>
      <c r="B26" s="13" t="s">
        <v>44</v>
      </c>
      <c r="C26" s="39">
        <f aca="true" t="shared" si="43" ref="C26:G26">C27+C28+C29+C30+C31</f>
        <v>12</v>
      </c>
      <c r="D26" s="39">
        <f t="shared" si="43"/>
        <v>5</v>
      </c>
      <c r="E26" s="39">
        <f t="shared" si="43"/>
        <v>11</v>
      </c>
      <c r="F26" s="39">
        <f t="shared" si="43"/>
        <v>12.02</v>
      </c>
      <c r="G26" s="39">
        <f t="shared" si="43"/>
        <v>12</v>
      </c>
      <c r="H26" s="39">
        <f>H28+H27+H29+H30+H31</f>
        <v>7</v>
      </c>
      <c r="I26" s="39">
        <f>I27+I29+I28+I30+I31</f>
        <v>8</v>
      </c>
      <c r="J26" s="39">
        <f>J27+J28+J29+J30+J31</f>
        <v>4.32</v>
      </c>
      <c r="K26" s="39">
        <f aca="true" t="shared" si="44" ref="K26:N26">C26-G26</f>
        <v>0</v>
      </c>
      <c r="L26" s="39">
        <f t="shared" si="44"/>
        <v>-2</v>
      </c>
      <c r="M26" s="39">
        <f t="shared" si="44"/>
        <v>3</v>
      </c>
      <c r="N26" s="40">
        <f t="shared" si="44"/>
        <v>7.699999999999999</v>
      </c>
      <c r="O26" s="36">
        <f aca="true" t="shared" si="45" ref="O26:R26">_xlfn.IFERROR(K26/G26*100,"-")</f>
        <v>0</v>
      </c>
      <c r="P26" s="36">
        <f t="shared" si="45"/>
        <v>-28.57142857142857</v>
      </c>
      <c r="Q26" s="36">
        <f t="shared" si="45"/>
        <v>37.5</v>
      </c>
      <c r="R26" s="36">
        <f t="shared" si="45"/>
        <v>178.24074074074073</v>
      </c>
      <c r="S26" s="39"/>
      <c r="T26" s="39"/>
      <c r="U26" s="39"/>
      <c r="V26" s="39"/>
      <c r="W26" s="40"/>
      <c r="X26" s="40"/>
    </row>
    <row r="27" spans="1:24" ht="14.25" customHeight="1">
      <c r="A27" s="9"/>
      <c r="B27" s="13" t="s">
        <v>58</v>
      </c>
      <c r="C27" s="39"/>
      <c r="D27" s="39"/>
      <c r="E27" s="39"/>
      <c r="F27" s="40"/>
      <c r="G27" s="39"/>
      <c r="H27" s="39"/>
      <c r="I27" s="39"/>
      <c r="J27" s="40"/>
      <c r="K27" s="39">
        <f aca="true" t="shared" si="46" ref="K27:N27">C27-G27</f>
        <v>0</v>
      </c>
      <c r="L27" s="39">
        <f t="shared" si="46"/>
        <v>0</v>
      </c>
      <c r="M27" s="39">
        <f t="shared" si="46"/>
        <v>0</v>
      </c>
      <c r="N27" s="40">
        <f t="shared" si="46"/>
        <v>0</v>
      </c>
      <c r="O27" s="36" t="str">
        <f aca="true" t="shared" si="47" ref="O27:R27">_xlfn.IFERROR(K27/G27*100,"-")</f>
        <v>-</v>
      </c>
      <c r="P27" s="36" t="str">
        <f t="shared" si="47"/>
        <v>-</v>
      </c>
      <c r="Q27" s="36" t="str">
        <f t="shared" si="47"/>
        <v>-</v>
      </c>
      <c r="R27" s="36" t="str">
        <f t="shared" si="47"/>
        <v>-</v>
      </c>
      <c r="S27" s="47"/>
      <c r="T27" s="47"/>
      <c r="U27" s="47"/>
      <c r="V27" s="47"/>
      <c r="W27" s="48"/>
      <c r="X27" s="48"/>
    </row>
    <row r="28" spans="1:24" ht="14.25" customHeight="1">
      <c r="A28" s="9"/>
      <c r="B28" s="13" t="s">
        <v>59</v>
      </c>
      <c r="C28" s="39">
        <v>12</v>
      </c>
      <c r="D28" s="39">
        <v>5</v>
      </c>
      <c r="E28" s="39">
        <v>11</v>
      </c>
      <c r="F28" s="40">
        <v>12.02</v>
      </c>
      <c r="G28" s="39">
        <v>12</v>
      </c>
      <c r="H28" s="39">
        <v>7</v>
      </c>
      <c r="I28" s="39">
        <v>8</v>
      </c>
      <c r="J28" s="40">
        <v>4.32</v>
      </c>
      <c r="K28" s="39">
        <f aca="true" t="shared" si="48" ref="K28:N28">C28-G28</f>
        <v>0</v>
      </c>
      <c r="L28" s="39">
        <f t="shared" si="48"/>
        <v>-2</v>
      </c>
      <c r="M28" s="39">
        <f t="shared" si="48"/>
        <v>3</v>
      </c>
      <c r="N28" s="40">
        <f t="shared" si="48"/>
        <v>7.699999999999999</v>
      </c>
      <c r="O28" s="36">
        <f aca="true" t="shared" si="49" ref="O28:R28">_xlfn.IFERROR(K28/G28*100,"-")</f>
        <v>0</v>
      </c>
      <c r="P28" s="36">
        <f t="shared" si="49"/>
        <v>-28.57142857142857</v>
      </c>
      <c r="Q28" s="36">
        <f t="shared" si="49"/>
        <v>37.5</v>
      </c>
      <c r="R28" s="36">
        <f t="shared" si="49"/>
        <v>178.24074074074073</v>
      </c>
      <c r="S28" s="39"/>
      <c r="T28" s="39"/>
      <c r="U28" s="39"/>
      <c r="V28" s="39"/>
      <c r="W28" s="40"/>
      <c r="X28" s="40"/>
    </row>
    <row r="29" spans="1:24" ht="14.25" customHeight="1">
      <c r="A29" s="9"/>
      <c r="B29" s="13" t="s">
        <v>60</v>
      </c>
      <c r="C29" s="39"/>
      <c r="D29" s="39"/>
      <c r="E29" s="39"/>
      <c r="F29" s="40"/>
      <c r="G29" s="39"/>
      <c r="H29" s="39"/>
      <c r="I29" s="39"/>
      <c r="J29" s="40"/>
      <c r="K29" s="39">
        <f aca="true" t="shared" si="50" ref="K29:N29">C29-G29</f>
        <v>0</v>
      </c>
      <c r="L29" s="39">
        <f t="shared" si="50"/>
        <v>0</v>
      </c>
      <c r="M29" s="39">
        <f t="shared" si="50"/>
        <v>0</v>
      </c>
      <c r="N29" s="40">
        <f t="shared" si="50"/>
        <v>0</v>
      </c>
      <c r="O29" s="36" t="str">
        <f aca="true" t="shared" si="51" ref="O29:R29">_xlfn.IFERROR(K29/G29*100,"-")</f>
        <v>-</v>
      </c>
      <c r="P29" s="36" t="str">
        <f t="shared" si="51"/>
        <v>-</v>
      </c>
      <c r="Q29" s="36" t="str">
        <f t="shared" si="51"/>
        <v>-</v>
      </c>
      <c r="R29" s="36" t="str">
        <f t="shared" si="51"/>
        <v>-</v>
      </c>
      <c r="S29" s="47"/>
      <c r="T29" s="47"/>
      <c r="U29" s="47"/>
      <c r="V29" s="47"/>
      <c r="W29" s="48"/>
      <c r="X29" s="48"/>
    </row>
    <row r="30" spans="1:24" ht="14.25" customHeight="1">
      <c r="A30" s="9"/>
      <c r="B30" s="13" t="s">
        <v>61</v>
      </c>
      <c r="C30" s="39"/>
      <c r="D30" s="39"/>
      <c r="E30" s="39"/>
      <c r="F30" s="40"/>
      <c r="G30" s="39"/>
      <c r="H30" s="39"/>
      <c r="I30" s="39"/>
      <c r="J30" s="40"/>
      <c r="K30" s="39">
        <f aca="true" t="shared" si="52" ref="K30:N30">C30-G30</f>
        <v>0</v>
      </c>
      <c r="L30" s="39">
        <f t="shared" si="52"/>
        <v>0</v>
      </c>
      <c r="M30" s="39">
        <f t="shared" si="52"/>
        <v>0</v>
      </c>
      <c r="N30" s="40">
        <f t="shared" si="52"/>
        <v>0</v>
      </c>
      <c r="O30" s="36" t="str">
        <f aca="true" t="shared" si="53" ref="O30:R30">_xlfn.IFERROR(K30/G30*100,"-")</f>
        <v>-</v>
      </c>
      <c r="P30" s="36" t="str">
        <f t="shared" si="53"/>
        <v>-</v>
      </c>
      <c r="Q30" s="36" t="str">
        <f t="shared" si="53"/>
        <v>-</v>
      </c>
      <c r="R30" s="36" t="str">
        <f t="shared" si="53"/>
        <v>-</v>
      </c>
      <c r="S30" s="47"/>
      <c r="T30" s="47"/>
      <c r="U30" s="47"/>
      <c r="V30" s="47"/>
      <c r="W30" s="48"/>
      <c r="X30" s="48"/>
    </row>
    <row r="31" spans="1:24" ht="14.25" customHeight="1">
      <c r="A31" s="9"/>
      <c r="B31" s="13" t="s">
        <v>62</v>
      </c>
      <c r="C31" s="39"/>
      <c r="D31" s="39"/>
      <c r="E31" s="39"/>
      <c r="F31" s="40"/>
      <c r="G31" s="39"/>
      <c r="H31" s="39"/>
      <c r="I31" s="39"/>
      <c r="J31" s="40"/>
      <c r="K31" s="39">
        <f aca="true" t="shared" si="54" ref="K31:N31">C31-G31</f>
        <v>0</v>
      </c>
      <c r="L31" s="39">
        <f t="shared" si="54"/>
        <v>0</v>
      </c>
      <c r="M31" s="39">
        <f t="shared" si="54"/>
        <v>0</v>
      </c>
      <c r="N31" s="40">
        <f t="shared" si="54"/>
        <v>0</v>
      </c>
      <c r="O31" s="36" t="str">
        <f aca="true" t="shared" si="55" ref="O31:R31">_xlfn.IFERROR(K31/G31*100,"-")</f>
        <v>-</v>
      </c>
      <c r="P31" s="36" t="str">
        <f t="shared" si="55"/>
        <v>-</v>
      </c>
      <c r="Q31" s="36" t="str">
        <f t="shared" si="55"/>
        <v>-</v>
      </c>
      <c r="R31" s="36" t="str">
        <f t="shared" si="55"/>
        <v>-</v>
      </c>
      <c r="S31" s="47"/>
      <c r="T31" s="47"/>
      <c r="U31" s="47"/>
      <c r="V31" s="47"/>
      <c r="W31" s="48"/>
      <c r="X31" s="48"/>
    </row>
    <row r="32" spans="1:24" ht="14.25" customHeight="1">
      <c r="A32" s="9" t="s">
        <v>63</v>
      </c>
      <c r="B32" s="9"/>
      <c r="C32" s="39"/>
      <c r="D32" s="39"/>
      <c r="E32" s="39"/>
      <c r="F32" s="40"/>
      <c r="G32" s="39"/>
      <c r="H32" s="39"/>
      <c r="I32" s="39"/>
      <c r="J32" s="40"/>
      <c r="K32" s="39">
        <f aca="true" t="shared" si="56" ref="K32:N32">C32-G32</f>
        <v>0</v>
      </c>
      <c r="L32" s="39">
        <f t="shared" si="56"/>
        <v>0</v>
      </c>
      <c r="M32" s="39">
        <f t="shared" si="56"/>
        <v>0</v>
      </c>
      <c r="N32" s="40">
        <f t="shared" si="56"/>
        <v>0</v>
      </c>
      <c r="O32" s="36" t="str">
        <f aca="true" t="shared" si="57" ref="O32:R32">_xlfn.IFERROR(K32/G32*100,"-")</f>
        <v>-</v>
      </c>
      <c r="P32" s="36" t="str">
        <f t="shared" si="57"/>
        <v>-</v>
      </c>
      <c r="Q32" s="36" t="str">
        <f t="shared" si="57"/>
        <v>-</v>
      </c>
      <c r="R32" s="36" t="str">
        <f t="shared" si="57"/>
        <v>-</v>
      </c>
      <c r="S32" s="47"/>
      <c r="T32" s="47"/>
      <c r="U32" s="47"/>
      <c r="V32" s="47"/>
      <c r="W32" s="48"/>
      <c r="X32" s="48"/>
    </row>
    <row r="33" spans="1:24" ht="22.5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sheetProtection/>
  <mergeCells count="23">
    <mergeCell ref="A1:B1"/>
    <mergeCell ref="C1:E1"/>
    <mergeCell ref="A2:X2"/>
    <mergeCell ref="A3:H3"/>
    <mergeCell ref="S3:X3"/>
    <mergeCell ref="C4:R4"/>
    <mergeCell ref="S4:X4"/>
    <mergeCell ref="C5:F5"/>
    <mergeCell ref="G5:J5"/>
    <mergeCell ref="K5:N5"/>
    <mergeCell ref="O5:R5"/>
    <mergeCell ref="S5:T5"/>
    <mergeCell ref="U5:V5"/>
    <mergeCell ref="W5:X5"/>
    <mergeCell ref="A7:B7"/>
    <mergeCell ref="A32:B32"/>
    <mergeCell ref="A33:X33"/>
    <mergeCell ref="A8:A11"/>
    <mergeCell ref="A12:A16"/>
    <mergeCell ref="A17:A21"/>
    <mergeCell ref="A22:A25"/>
    <mergeCell ref="A26:A31"/>
    <mergeCell ref="A4:B6"/>
  </mergeCells>
  <printOptions horizontalCentered="1"/>
  <pageMargins left="0.3145833333333333" right="0.3145833333333333" top="0.4722222222222222" bottom="0.4722222222222222" header="0.5118055555555555" footer="0.39375"/>
  <pageSetup fitToHeight="1" fitToWidth="1" horizontalDpi="600" verticalDpi="600" orientation="landscape" paperSize="9" scale="97"/>
  <headerFooter scaleWithDoc="0" alignWithMargins="0">
    <oddFooter>&amp;L&amp;"SimSun"&amp;9&amp;C&amp;"宋体"&amp;12-8-&amp;R&amp;"SimSun"&amp;9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SheetLayoutView="100" workbookViewId="0" topLeftCell="A1">
      <selection activeCell="Q36" sqref="Q36"/>
    </sheetView>
  </sheetViews>
  <sheetFormatPr defaultColWidth="9.00390625" defaultRowHeight="14.25"/>
  <cols>
    <col min="1" max="1" width="6.375" style="0" customWidth="1"/>
    <col min="2" max="2" width="16.00390625" style="0" customWidth="1"/>
    <col min="3" max="3" width="4.125" style="0" customWidth="1"/>
    <col min="4" max="4" width="4.00390625" style="0" customWidth="1"/>
    <col min="5" max="5" width="4.125" style="0" customWidth="1"/>
    <col min="6" max="6" width="6.625" style="0" customWidth="1"/>
    <col min="7" max="8" width="4.00390625" style="0" customWidth="1"/>
    <col min="9" max="9" width="4.125" style="0" customWidth="1"/>
    <col min="10" max="10" width="7.25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7.75390625" style="0" customWidth="1"/>
    <col min="15" max="16" width="7.00390625" style="0" customWidth="1"/>
    <col min="17" max="17" width="7.25390625" style="0" customWidth="1"/>
    <col min="18" max="18" width="7.125" style="0" customWidth="1"/>
    <col min="19" max="19" width="3.75390625" style="0" customWidth="1"/>
    <col min="20" max="20" width="4.00390625" style="0" customWidth="1"/>
    <col min="21" max="21" width="3.75390625" style="0" customWidth="1"/>
    <col min="22" max="22" width="5.00390625" style="0" customWidth="1"/>
    <col min="23" max="23" width="3.625" style="0" customWidth="1"/>
    <col min="24" max="24" width="4.25390625" style="0" customWidth="1"/>
  </cols>
  <sheetData>
    <row r="1" spans="1:2" ht="14.25">
      <c r="A1" s="6" t="s">
        <v>65</v>
      </c>
      <c r="B1" s="6"/>
    </row>
    <row r="2" spans="1:24" ht="24" customHeight="1">
      <c r="A2" s="7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" customHeight="1">
      <c r="A3" s="32"/>
      <c r="B3" s="32"/>
      <c r="C3" s="33" t="s">
        <v>30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31</v>
      </c>
      <c r="T3" s="33"/>
      <c r="U3" s="33"/>
      <c r="V3" s="33"/>
      <c r="W3" s="33"/>
      <c r="X3" s="33"/>
    </row>
    <row r="4" spans="1:24" ht="40.5" customHeight="1">
      <c r="A4" s="32"/>
      <c r="B4" s="32"/>
      <c r="C4" s="34" t="s">
        <v>3</v>
      </c>
      <c r="D4" s="34"/>
      <c r="E4" s="34"/>
      <c r="F4" s="34"/>
      <c r="G4" s="34" t="s">
        <v>32</v>
      </c>
      <c r="H4" s="34"/>
      <c r="I4" s="34"/>
      <c r="J4" s="34"/>
      <c r="K4" s="34" t="s">
        <v>67</v>
      </c>
      <c r="L4" s="34"/>
      <c r="M4" s="34"/>
      <c r="N4" s="34"/>
      <c r="O4" s="34" t="s">
        <v>34</v>
      </c>
      <c r="P4" s="34"/>
      <c r="Q4" s="34"/>
      <c r="R4" s="34"/>
      <c r="S4" s="34" t="s">
        <v>3</v>
      </c>
      <c r="T4" s="34"/>
      <c r="U4" s="45" t="s">
        <v>33</v>
      </c>
      <c r="V4" s="45"/>
      <c r="W4" s="46" t="s">
        <v>34</v>
      </c>
      <c r="X4" s="46"/>
    </row>
    <row r="5" spans="1:24" ht="39" customHeight="1">
      <c r="A5" s="32"/>
      <c r="B5" s="32"/>
      <c r="C5" s="14" t="s">
        <v>35</v>
      </c>
      <c r="D5" s="14" t="s">
        <v>10</v>
      </c>
      <c r="E5" s="14" t="s">
        <v>11</v>
      </c>
      <c r="F5" s="14" t="s">
        <v>36</v>
      </c>
      <c r="G5" s="14" t="s">
        <v>35</v>
      </c>
      <c r="H5" s="14" t="s">
        <v>10</v>
      </c>
      <c r="I5" s="14" t="s">
        <v>11</v>
      </c>
      <c r="J5" s="14" t="s">
        <v>36</v>
      </c>
      <c r="K5" s="14" t="s">
        <v>9</v>
      </c>
      <c r="L5" s="14" t="s">
        <v>10</v>
      </c>
      <c r="M5" s="14" t="s">
        <v>11</v>
      </c>
      <c r="N5" s="14" t="s">
        <v>36</v>
      </c>
      <c r="O5" s="14" t="s">
        <v>9</v>
      </c>
      <c r="P5" s="14" t="s">
        <v>16</v>
      </c>
      <c r="Q5" s="14" t="s">
        <v>11</v>
      </c>
      <c r="R5" s="14" t="s">
        <v>15</v>
      </c>
      <c r="S5" s="14" t="s">
        <v>9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</row>
    <row r="6" spans="1:24" ht="14.25" customHeight="1">
      <c r="A6" s="34" t="s">
        <v>43</v>
      </c>
      <c r="B6" s="34"/>
      <c r="C6" s="35">
        <f aca="true" t="shared" si="0" ref="C6:J6">C7+C11+C16+C21+C25+C31</f>
        <v>77</v>
      </c>
      <c r="D6" s="35">
        <f t="shared" si="0"/>
        <v>32</v>
      </c>
      <c r="E6" s="35">
        <f t="shared" si="0"/>
        <v>69</v>
      </c>
      <c r="F6" s="36">
        <f t="shared" si="0"/>
        <v>158.82</v>
      </c>
      <c r="G6" s="35">
        <f t="shared" si="0"/>
        <v>139</v>
      </c>
      <c r="H6" s="35">
        <f t="shared" si="0"/>
        <v>64</v>
      </c>
      <c r="I6" s="35">
        <f t="shared" si="0"/>
        <v>120</v>
      </c>
      <c r="J6" s="36">
        <f t="shared" si="0"/>
        <v>1850.8</v>
      </c>
      <c r="K6" s="35">
        <f aca="true" t="shared" si="1" ref="K6:N6">C6-G6</f>
        <v>-62</v>
      </c>
      <c r="L6" s="35">
        <f t="shared" si="1"/>
        <v>-32</v>
      </c>
      <c r="M6" s="35">
        <f t="shared" si="1"/>
        <v>-51</v>
      </c>
      <c r="N6" s="36">
        <f t="shared" si="1"/>
        <v>-1691.98</v>
      </c>
      <c r="O6" s="36">
        <f aca="true" t="shared" si="2" ref="O6:R6">_xlfn.IFERROR(K6/G6*100,"-")</f>
        <v>-44.60431654676259</v>
      </c>
      <c r="P6" s="36">
        <f t="shared" si="2"/>
        <v>-50</v>
      </c>
      <c r="Q6" s="36">
        <f t="shared" si="2"/>
        <v>-42.5</v>
      </c>
      <c r="R6" s="36">
        <f t="shared" si="2"/>
        <v>-91.41884590447374</v>
      </c>
      <c r="S6" s="39"/>
      <c r="T6" s="39"/>
      <c r="U6" s="39"/>
      <c r="V6" s="39"/>
      <c r="W6" s="40"/>
      <c r="X6" s="40"/>
    </row>
    <row r="7" spans="1:24" ht="14.25" customHeight="1">
      <c r="A7" s="9" t="s">
        <v>18</v>
      </c>
      <c r="B7" s="37" t="s">
        <v>44</v>
      </c>
      <c r="C7" s="38">
        <f aca="true" t="shared" si="3" ref="C7:G7">C8+C9+C10</f>
        <v>0</v>
      </c>
      <c r="D7" s="38">
        <f t="shared" si="3"/>
        <v>0</v>
      </c>
      <c r="E7" s="38">
        <f t="shared" si="3"/>
        <v>0</v>
      </c>
      <c r="F7" s="38">
        <f t="shared" si="3"/>
        <v>0</v>
      </c>
      <c r="G7" s="38">
        <f t="shared" si="3"/>
        <v>0</v>
      </c>
      <c r="H7" s="38">
        <f>H9+H8+H10</f>
        <v>0</v>
      </c>
      <c r="I7" s="38">
        <f>I8+I9+I10</f>
        <v>0</v>
      </c>
      <c r="J7" s="38">
        <f>J8+J9+J10</f>
        <v>0</v>
      </c>
      <c r="K7" s="39">
        <f aca="true" t="shared" si="4" ref="K7:N7">C7-G7</f>
        <v>0</v>
      </c>
      <c r="L7" s="39">
        <f t="shared" si="4"/>
        <v>0</v>
      </c>
      <c r="M7" s="39">
        <f t="shared" si="4"/>
        <v>0</v>
      </c>
      <c r="N7" s="40">
        <f t="shared" si="4"/>
        <v>0</v>
      </c>
      <c r="O7" s="36" t="str">
        <f aca="true" t="shared" si="5" ref="O7:R7">_xlfn.IFERROR(K7/G7*100,"-")</f>
        <v>-</v>
      </c>
      <c r="P7" s="36" t="str">
        <f t="shared" si="5"/>
        <v>-</v>
      </c>
      <c r="Q7" s="36" t="str">
        <f t="shared" si="5"/>
        <v>-</v>
      </c>
      <c r="R7" s="36" t="str">
        <f t="shared" si="5"/>
        <v>-</v>
      </c>
      <c r="S7" s="47"/>
      <c r="T7" s="47"/>
      <c r="U7" s="47"/>
      <c r="V7" s="47"/>
      <c r="W7" s="48"/>
      <c r="X7" s="48"/>
    </row>
    <row r="8" spans="1:24" ht="14.25" customHeight="1">
      <c r="A8" s="9"/>
      <c r="B8" s="37" t="s">
        <v>45</v>
      </c>
      <c r="C8" s="39"/>
      <c r="D8" s="39"/>
      <c r="E8" s="39"/>
      <c r="F8" s="40"/>
      <c r="G8" s="39"/>
      <c r="H8" s="39"/>
      <c r="I8" s="39"/>
      <c r="J8" s="40"/>
      <c r="K8" s="39">
        <f aca="true" t="shared" si="6" ref="K8:N8">C8-G8</f>
        <v>0</v>
      </c>
      <c r="L8" s="39">
        <f t="shared" si="6"/>
        <v>0</v>
      </c>
      <c r="M8" s="39">
        <f t="shared" si="6"/>
        <v>0</v>
      </c>
      <c r="N8" s="40">
        <f t="shared" si="6"/>
        <v>0</v>
      </c>
      <c r="O8" s="36" t="str">
        <f aca="true" t="shared" si="7" ref="O8:R8">_xlfn.IFERROR(K8/G8*100,"-")</f>
        <v>-</v>
      </c>
      <c r="P8" s="36" t="str">
        <f t="shared" si="7"/>
        <v>-</v>
      </c>
      <c r="Q8" s="36" t="str">
        <f t="shared" si="7"/>
        <v>-</v>
      </c>
      <c r="R8" s="36" t="str">
        <f t="shared" si="7"/>
        <v>-</v>
      </c>
      <c r="S8" s="47"/>
      <c r="T8" s="47"/>
      <c r="U8" s="47"/>
      <c r="V8" s="47"/>
      <c r="W8" s="48"/>
      <c r="X8" s="48"/>
    </row>
    <row r="9" spans="1:24" ht="14.25" customHeight="1">
      <c r="A9" s="9"/>
      <c r="B9" s="37" t="s">
        <v>46</v>
      </c>
      <c r="C9" s="39"/>
      <c r="D9" s="39"/>
      <c r="E9" s="39"/>
      <c r="F9" s="40"/>
      <c r="G9" s="39"/>
      <c r="H9" s="39"/>
      <c r="I9" s="39"/>
      <c r="J9" s="40"/>
      <c r="K9" s="39">
        <f aca="true" t="shared" si="8" ref="K9:N9">C9-G9</f>
        <v>0</v>
      </c>
      <c r="L9" s="39">
        <f t="shared" si="8"/>
        <v>0</v>
      </c>
      <c r="M9" s="39">
        <f t="shared" si="8"/>
        <v>0</v>
      </c>
      <c r="N9" s="40">
        <f t="shared" si="8"/>
        <v>0</v>
      </c>
      <c r="O9" s="36" t="str">
        <f aca="true" t="shared" si="9" ref="O9:R9">_xlfn.IFERROR(K9/G9*100,"-")</f>
        <v>-</v>
      </c>
      <c r="P9" s="36" t="str">
        <f t="shared" si="9"/>
        <v>-</v>
      </c>
      <c r="Q9" s="36" t="str">
        <f t="shared" si="9"/>
        <v>-</v>
      </c>
      <c r="R9" s="36" t="str">
        <f t="shared" si="9"/>
        <v>-</v>
      </c>
      <c r="S9" s="47"/>
      <c r="T9" s="47"/>
      <c r="U9" s="47"/>
      <c r="V9" s="47"/>
      <c r="W9" s="48"/>
      <c r="X9" s="48"/>
    </row>
    <row r="10" spans="1:24" ht="14.25" customHeight="1">
      <c r="A10" s="9"/>
      <c r="B10" s="37" t="s">
        <v>47</v>
      </c>
      <c r="C10" s="38"/>
      <c r="D10" s="38"/>
      <c r="E10" s="38"/>
      <c r="F10" s="38"/>
      <c r="G10" s="38"/>
      <c r="H10" s="38"/>
      <c r="I10" s="38"/>
      <c r="J10" s="38"/>
      <c r="K10" s="39">
        <f aca="true" t="shared" si="10" ref="K10:N10">C10-G10</f>
        <v>0</v>
      </c>
      <c r="L10" s="39">
        <f t="shared" si="10"/>
        <v>0</v>
      </c>
      <c r="M10" s="39">
        <f t="shared" si="10"/>
        <v>0</v>
      </c>
      <c r="N10" s="40">
        <f t="shared" si="10"/>
        <v>0</v>
      </c>
      <c r="O10" s="36" t="str">
        <f aca="true" t="shared" si="11" ref="O10:R10">_xlfn.IFERROR(K10/G10*100,"-")</f>
        <v>-</v>
      </c>
      <c r="P10" s="36" t="str">
        <f t="shared" si="11"/>
        <v>-</v>
      </c>
      <c r="Q10" s="36" t="str">
        <f t="shared" si="11"/>
        <v>-</v>
      </c>
      <c r="R10" s="36" t="str">
        <f t="shared" si="11"/>
        <v>-</v>
      </c>
      <c r="S10" s="47"/>
      <c r="T10" s="47"/>
      <c r="U10" s="47"/>
      <c r="V10" s="47"/>
      <c r="W10" s="48"/>
      <c r="X10" s="48"/>
    </row>
    <row r="11" spans="1:24" ht="14.25" customHeight="1">
      <c r="A11" s="9" t="s">
        <v>19</v>
      </c>
      <c r="B11" s="37" t="s">
        <v>44</v>
      </c>
      <c r="C11" s="39">
        <f aca="true" t="shared" si="12" ref="C11:J11">C12+C13+C15+C14</f>
        <v>0</v>
      </c>
      <c r="D11" s="39">
        <f t="shared" si="12"/>
        <v>0</v>
      </c>
      <c r="E11" s="39">
        <f t="shared" si="12"/>
        <v>0</v>
      </c>
      <c r="F11" s="40">
        <f t="shared" si="12"/>
        <v>0</v>
      </c>
      <c r="G11" s="39">
        <f t="shared" si="12"/>
        <v>0</v>
      </c>
      <c r="H11" s="39">
        <f t="shared" si="12"/>
        <v>0</v>
      </c>
      <c r="I11" s="39">
        <f t="shared" si="12"/>
        <v>0</v>
      </c>
      <c r="J11" s="40">
        <f t="shared" si="12"/>
        <v>0</v>
      </c>
      <c r="K11" s="39">
        <f aca="true" t="shared" si="13" ref="K11:N11">C11-G11</f>
        <v>0</v>
      </c>
      <c r="L11" s="39">
        <f t="shared" si="13"/>
        <v>0</v>
      </c>
      <c r="M11" s="39">
        <f t="shared" si="13"/>
        <v>0</v>
      </c>
      <c r="N11" s="40">
        <f t="shared" si="13"/>
        <v>0</v>
      </c>
      <c r="O11" s="36" t="str">
        <f aca="true" t="shared" si="14" ref="O11:R11">_xlfn.IFERROR(K11/G11*100,"-")</f>
        <v>-</v>
      </c>
      <c r="P11" s="36" t="str">
        <f t="shared" si="14"/>
        <v>-</v>
      </c>
      <c r="Q11" s="36" t="str">
        <f t="shared" si="14"/>
        <v>-</v>
      </c>
      <c r="R11" s="36" t="str">
        <f t="shared" si="14"/>
        <v>-</v>
      </c>
      <c r="S11" s="47"/>
      <c r="T11" s="47"/>
      <c r="U11" s="47"/>
      <c r="V11" s="47"/>
      <c r="W11" s="48"/>
      <c r="X11" s="48"/>
    </row>
    <row r="12" spans="1:24" ht="14.25" customHeight="1">
      <c r="A12" s="9"/>
      <c r="B12" s="13" t="s">
        <v>48</v>
      </c>
      <c r="C12" s="39"/>
      <c r="D12" s="39"/>
      <c r="E12" s="39"/>
      <c r="F12" s="40"/>
      <c r="G12" s="39"/>
      <c r="H12" s="39"/>
      <c r="I12" s="39"/>
      <c r="J12" s="40"/>
      <c r="K12" s="39">
        <f aca="true" t="shared" si="15" ref="K12:N12">C12-G12</f>
        <v>0</v>
      </c>
      <c r="L12" s="39">
        <f t="shared" si="15"/>
        <v>0</v>
      </c>
      <c r="M12" s="39">
        <f t="shared" si="15"/>
        <v>0</v>
      </c>
      <c r="N12" s="40">
        <f t="shared" si="15"/>
        <v>0</v>
      </c>
      <c r="O12" s="36" t="str">
        <f aca="true" t="shared" si="16" ref="O12:R12">_xlfn.IFERROR(K12/G12*100,"-")</f>
        <v>-</v>
      </c>
      <c r="P12" s="36" t="str">
        <f t="shared" si="16"/>
        <v>-</v>
      </c>
      <c r="Q12" s="36" t="str">
        <f t="shared" si="16"/>
        <v>-</v>
      </c>
      <c r="R12" s="36" t="str">
        <f t="shared" si="16"/>
        <v>-</v>
      </c>
      <c r="S12" s="47"/>
      <c r="T12" s="47"/>
      <c r="U12" s="47"/>
      <c r="V12" s="47"/>
      <c r="W12" s="48"/>
      <c r="X12" s="48"/>
    </row>
    <row r="13" spans="1:24" ht="14.25" customHeight="1">
      <c r="A13" s="9"/>
      <c r="B13" s="13" t="s">
        <v>49</v>
      </c>
      <c r="C13" s="39"/>
      <c r="D13" s="39"/>
      <c r="E13" s="39"/>
      <c r="F13" s="40"/>
      <c r="G13" s="39"/>
      <c r="H13" s="39"/>
      <c r="I13" s="39"/>
      <c r="J13" s="40"/>
      <c r="K13" s="39">
        <f aca="true" t="shared" si="17" ref="K13:N13">C13-G13</f>
        <v>0</v>
      </c>
      <c r="L13" s="39">
        <f t="shared" si="17"/>
        <v>0</v>
      </c>
      <c r="M13" s="39">
        <f t="shared" si="17"/>
        <v>0</v>
      </c>
      <c r="N13" s="40">
        <f t="shared" si="17"/>
        <v>0</v>
      </c>
      <c r="O13" s="36" t="str">
        <f aca="true" t="shared" si="18" ref="O13:R13">_xlfn.IFERROR(K13/G13*100,"-")</f>
        <v>-</v>
      </c>
      <c r="P13" s="36" t="str">
        <f t="shared" si="18"/>
        <v>-</v>
      </c>
      <c r="Q13" s="36" t="str">
        <f t="shared" si="18"/>
        <v>-</v>
      </c>
      <c r="R13" s="36" t="str">
        <f t="shared" si="18"/>
        <v>-</v>
      </c>
      <c r="S13" s="47"/>
      <c r="T13" s="47"/>
      <c r="U13" s="47"/>
      <c r="V13" s="47"/>
      <c r="W13" s="48"/>
      <c r="X13" s="48"/>
    </row>
    <row r="14" spans="1:24" ht="14.25" customHeight="1">
      <c r="A14" s="9"/>
      <c r="B14" s="13" t="s">
        <v>50</v>
      </c>
      <c r="C14" s="39"/>
      <c r="D14" s="39"/>
      <c r="E14" s="39"/>
      <c r="F14" s="40"/>
      <c r="G14" s="39"/>
      <c r="H14" s="39"/>
      <c r="I14" s="39"/>
      <c r="J14" s="40"/>
      <c r="K14" s="39">
        <f aca="true" t="shared" si="19" ref="K14:N14">C14-G14</f>
        <v>0</v>
      </c>
      <c r="L14" s="39">
        <f t="shared" si="19"/>
        <v>0</v>
      </c>
      <c r="M14" s="39">
        <f t="shared" si="19"/>
        <v>0</v>
      </c>
      <c r="N14" s="40">
        <f t="shared" si="19"/>
        <v>0</v>
      </c>
      <c r="O14" s="36" t="str">
        <f aca="true" t="shared" si="20" ref="O14:R14">_xlfn.IFERROR(K14/G14*100,"-")</f>
        <v>-</v>
      </c>
      <c r="P14" s="36" t="str">
        <f t="shared" si="20"/>
        <v>-</v>
      </c>
      <c r="Q14" s="36" t="str">
        <f t="shared" si="20"/>
        <v>-</v>
      </c>
      <c r="R14" s="36" t="str">
        <f t="shared" si="20"/>
        <v>-</v>
      </c>
      <c r="S14" s="47"/>
      <c r="T14" s="47"/>
      <c r="U14" s="47"/>
      <c r="V14" s="47"/>
      <c r="W14" s="48"/>
      <c r="X14" s="48"/>
    </row>
    <row r="15" spans="1:24" ht="14.25" customHeight="1">
      <c r="A15" s="9"/>
      <c r="B15" s="13" t="s">
        <v>51</v>
      </c>
      <c r="C15" s="39"/>
      <c r="D15" s="39"/>
      <c r="E15" s="39"/>
      <c r="F15" s="40"/>
      <c r="G15" s="39"/>
      <c r="H15" s="39"/>
      <c r="I15" s="39"/>
      <c r="J15" s="40"/>
      <c r="K15" s="39">
        <f aca="true" t="shared" si="21" ref="K15:N15">C15-G15</f>
        <v>0</v>
      </c>
      <c r="L15" s="39">
        <f t="shared" si="21"/>
        <v>0</v>
      </c>
      <c r="M15" s="39">
        <f t="shared" si="21"/>
        <v>0</v>
      </c>
      <c r="N15" s="40">
        <f t="shared" si="21"/>
        <v>0</v>
      </c>
      <c r="O15" s="36" t="str">
        <f aca="true" t="shared" si="22" ref="O15:R15">_xlfn.IFERROR(K15/G15*100,"-")</f>
        <v>-</v>
      </c>
      <c r="P15" s="36" t="str">
        <f t="shared" si="22"/>
        <v>-</v>
      </c>
      <c r="Q15" s="36" t="str">
        <f t="shared" si="22"/>
        <v>-</v>
      </c>
      <c r="R15" s="36" t="str">
        <f t="shared" si="22"/>
        <v>-</v>
      </c>
      <c r="S15" s="47"/>
      <c r="T15" s="47"/>
      <c r="U15" s="47"/>
      <c r="V15" s="47"/>
      <c r="W15" s="48"/>
      <c r="X15" s="48"/>
    </row>
    <row r="16" spans="1:24" ht="14.25" customHeight="1">
      <c r="A16" s="9" t="s">
        <v>52</v>
      </c>
      <c r="B16" s="37" t="s">
        <v>44</v>
      </c>
      <c r="C16" s="39">
        <f aca="true" t="shared" si="23" ref="C16:I16">C17+C18+C19+C20</f>
        <v>0</v>
      </c>
      <c r="D16" s="39">
        <f t="shared" si="23"/>
        <v>0</v>
      </c>
      <c r="E16" s="39">
        <f>E17+E18+E20+E19</f>
        <v>0</v>
      </c>
      <c r="F16" s="40">
        <f t="shared" si="23"/>
        <v>0</v>
      </c>
      <c r="G16" s="39">
        <f t="shared" si="23"/>
        <v>7</v>
      </c>
      <c r="H16" s="39">
        <f t="shared" si="23"/>
        <v>7</v>
      </c>
      <c r="I16" s="39">
        <f t="shared" si="23"/>
        <v>1</v>
      </c>
      <c r="J16" s="40">
        <f>J17+J18+J20+J19</f>
        <v>804</v>
      </c>
      <c r="K16" s="39">
        <f aca="true" t="shared" si="24" ref="K16:N16">C16-G16</f>
        <v>-7</v>
      </c>
      <c r="L16" s="39">
        <f t="shared" si="24"/>
        <v>-7</v>
      </c>
      <c r="M16" s="39">
        <f t="shared" si="24"/>
        <v>-1</v>
      </c>
      <c r="N16" s="40">
        <f t="shared" si="24"/>
        <v>-804</v>
      </c>
      <c r="O16" s="36">
        <f aca="true" t="shared" si="25" ref="O16:R16">_xlfn.IFERROR(K16/G16*100,"-")</f>
        <v>-100</v>
      </c>
      <c r="P16" s="36">
        <f t="shared" si="25"/>
        <v>-100</v>
      </c>
      <c r="Q16" s="36">
        <f t="shared" si="25"/>
        <v>-100</v>
      </c>
      <c r="R16" s="36">
        <f t="shared" si="25"/>
        <v>-100</v>
      </c>
      <c r="S16" s="47"/>
      <c r="T16" s="47"/>
      <c r="U16" s="47"/>
      <c r="V16" s="47"/>
      <c r="W16" s="48"/>
      <c r="X16" s="48"/>
    </row>
    <row r="17" spans="1:24" ht="14.25" customHeight="1">
      <c r="A17" s="9"/>
      <c r="B17" s="37" t="s">
        <v>53</v>
      </c>
      <c r="C17" s="39"/>
      <c r="D17" s="39"/>
      <c r="E17" s="39"/>
      <c r="F17" s="40"/>
      <c r="G17" s="39"/>
      <c r="H17" s="39"/>
      <c r="I17" s="39"/>
      <c r="J17" s="40"/>
      <c r="K17" s="39">
        <f aca="true" t="shared" si="26" ref="K17:N17">C17-G17</f>
        <v>0</v>
      </c>
      <c r="L17" s="39">
        <f t="shared" si="26"/>
        <v>0</v>
      </c>
      <c r="M17" s="39">
        <f t="shared" si="26"/>
        <v>0</v>
      </c>
      <c r="N17" s="40">
        <f t="shared" si="26"/>
        <v>0</v>
      </c>
      <c r="O17" s="36" t="str">
        <f aca="true" t="shared" si="27" ref="O17:R17">_xlfn.IFERROR(K17/G17*100,"-")</f>
        <v>-</v>
      </c>
      <c r="P17" s="36" t="str">
        <f t="shared" si="27"/>
        <v>-</v>
      </c>
      <c r="Q17" s="36" t="str">
        <f t="shared" si="27"/>
        <v>-</v>
      </c>
      <c r="R17" s="36" t="str">
        <f t="shared" si="27"/>
        <v>-</v>
      </c>
      <c r="S17" s="47"/>
      <c r="T17" s="47"/>
      <c r="U17" s="47"/>
      <c r="V17" s="47"/>
      <c r="W17" s="48"/>
      <c r="X17" s="48"/>
    </row>
    <row r="18" spans="1:24" ht="14.25" customHeight="1">
      <c r="A18" s="9"/>
      <c r="B18" s="37" t="s">
        <v>54</v>
      </c>
      <c r="C18" s="39"/>
      <c r="D18" s="39"/>
      <c r="E18" s="39"/>
      <c r="F18" s="40"/>
      <c r="G18" s="39"/>
      <c r="H18" s="39"/>
      <c r="I18" s="39"/>
      <c r="J18" s="40"/>
      <c r="K18" s="39">
        <f aca="true" t="shared" si="28" ref="K18:N18">C18-G18</f>
        <v>0</v>
      </c>
      <c r="L18" s="39">
        <f t="shared" si="28"/>
        <v>0</v>
      </c>
      <c r="M18" s="39">
        <f t="shared" si="28"/>
        <v>0</v>
      </c>
      <c r="N18" s="40">
        <f t="shared" si="28"/>
        <v>0</v>
      </c>
      <c r="O18" s="36" t="str">
        <f aca="true" t="shared" si="29" ref="O18:R18">_xlfn.IFERROR(K18/G18*100,"-")</f>
        <v>-</v>
      </c>
      <c r="P18" s="36" t="str">
        <f t="shared" si="29"/>
        <v>-</v>
      </c>
      <c r="Q18" s="36" t="str">
        <f t="shared" si="29"/>
        <v>-</v>
      </c>
      <c r="R18" s="36" t="str">
        <f t="shared" si="29"/>
        <v>-</v>
      </c>
      <c r="S18" s="47"/>
      <c r="T18" s="47"/>
      <c r="U18" s="47"/>
      <c r="V18" s="47"/>
      <c r="W18" s="48"/>
      <c r="X18" s="48"/>
    </row>
    <row r="19" spans="1:24" ht="14.25" customHeight="1">
      <c r="A19" s="9"/>
      <c r="B19" s="37" t="s">
        <v>55</v>
      </c>
      <c r="C19" s="39">
        <v>0</v>
      </c>
      <c r="D19" s="39">
        <v>0</v>
      </c>
      <c r="E19" s="39">
        <v>0</v>
      </c>
      <c r="F19" s="40">
        <v>0</v>
      </c>
      <c r="G19" s="39">
        <v>6</v>
      </c>
      <c r="H19" s="39">
        <v>6</v>
      </c>
      <c r="I19" s="39">
        <v>1</v>
      </c>
      <c r="J19" s="40">
        <v>684</v>
      </c>
      <c r="K19" s="39">
        <f aca="true" t="shared" si="30" ref="K19:N19">C19-G19</f>
        <v>-6</v>
      </c>
      <c r="L19" s="39">
        <f t="shared" si="30"/>
        <v>-6</v>
      </c>
      <c r="M19" s="39">
        <f t="shared" si="30"/>
        <v>-1</v>
      </c>
      <c r="N19" s="40">
        <f t="shared" si="30"/>
        <v>-684</v>
      </c>
      <c r="O19" s="36">
        <f aca="true" t="shared" si="31" ref="O19:R19">_xlfn.IFERROR(K19/G19*100,"-")</f>
        <v>-100</v>
      </c>
      <c r="P19" s="36">
        <f t="shared" si="31"/>
        <v>-100</v>
      </c>
      <c r="Q19" s="36">
        <f t="shared" si="31"/>
        <v>-100</v>
      </c>
      <c r="R19" s="36">
        <f t="shared" si="31"/>
        <v>-100</v>
      </c>
      <c r="S19" s="47"/>
      <c r="T19" s="47"/>
      <c r="U19" s="47"/>
      <c r="V19" s="47"/>
      <c r="W19" s="48"/>
      <c r="X19" s="48"/>
    </row>
    <row r="20" spans="1:24" ht="14.25" customHeight="1">
      <c r="A20" s="9"/>
      <c r="B20" s="37" t="s">
        <v>51</v>
      </c>
      <c r="C20" s="39">
        <v>0</v>
      </c>
      <c r="D20" s="39">
        <v>0</v>
      </c>
      <c r="E20" s="39">
        <v>0</v>
      </c>
      <c r="F20" s="40">
        <v>0</v>
      </c>
      <c r="G20" s="39">
        <v>1</v>
      </c>
      <c r="H20" s="39">
        <v>1</v>
      </c>
      <c r="I20" s="39">
        <v>0</v>
      </c>
      <c r="J20" s="40">
        <v>120</v>
      </c>
      <c r="K20" s="39">
        <f aca="true" t="shared" si="32" ref="K20:N20">C20-G20</f>
        <v>-1</v>
      </c>
      <c r="L20" s="39">
        <f t="shared" si="32"/>
        <v>-1</v>
      </c>
      <c r="M20" s="39">
        <f t="shared" si="32"/>
        <v>0</v>
      </c>
      <c r="N20" s="40">
        <f t="shared" si="32"/>
        <v>-120</v>
      </c>
      <c r="O20" s="36">
        <f aca="true" t="shared" si="33" ref="O20:R20">_xlfn.IFERROR(K20/G20*100,"-")</f>
        <v>-100</v>
      </c>
      <c r="P20" s="36">
        <f t="shared" si="33"/>
        <v>-100</v>
      </c>
      <c r="Q20" s="36" t="str">
        <f t="shared" si="33"/>
        <v>-</v>
      </c>
      <c r="R20" s="36">
        <f t="shared" si="33"/>
        <v>-100</v>
      </c>
      <c r="S20" s="47"/>
      <c r="T20" s="47"/>
      <c r="U20" s="47"/>
      <c r="V20" s="47"/>
      <c r="W20" s="48"/>
      <c r="X20" s="48"/>
    </row>
    <row r="21" spans="1:24" ht="14.25" customHeight="1">
      <c r="A21" s="9" t="s">
        <v>21</v>
      </c>
      <c r="B21" s="37" t="s">
        <v>44</v>
      </c>
      <c r="C21" s="39">
        <f aca="true" t="shared" si="34" ref="C21:I21">C22+C23+C24</f>
        <v>2</v>
      </c>
      <c r="D21" s="39">
        <f t="shared" si="34"/>
        <v>0</v>
      </c>
      <c r="E21" s="39">
        <f t="shared" si="34"/>
        <v>4</v>
      </c>
      <c r="F21" s="40">
        <f>F24+F23+F22</f>
        <v>120.1</v>
      </c>
      <c r="G21" s="39">
        <f t="shared" si="34"/>
        <v>4</v>
      </c>
      <c r="H21" s="39">
        <f t="shared" si="34"/>
        <v>4</v>
      </c>
      <c r="I21" s="39">
        <f t="shared" si="34"/>
        <v>0</v>
      </c>
      <c r="J21" s="40">
        <f>J24+J23+J22</f>
        <v>492</v>
      </c>
      <c r="K21" s="39">
        <f aca="true" t="shared" si="35" ref="K21:N21">C21-G21</f>
        <v>-2</v>
      </c>
      <c r="L21" s="39">
        <f t="shared" si="35"/>
        <v>-4</v>
      </c>
      <c r="M21" s="39">
        <f t="shared" si="35"/>
        <v>4</v>
      </c>
      <c r="N21" s="40">
        <f t="shared" si="35"/>
        <v>-371.9</v>
      </c>
      <c r="O21" s="36">
        <f aca="true" t="shared" si="36" ref="O21:R21">_xlfn.IFERROR(K21/G21*100,"-")</f>
        <v>-50</v>
      </c>
      <c r="P21" s="36">
        <f t="shared" si="36"/>
        <v>-100</v>
      </c>
      <c r="Q21" s="36" t="str">
        <f t="shared" si="36"/>
        <v>-</v>
      </c>
      <c r="R21" s="36">
        <f t="shared" si="36"/>
        <v>-75.58943089430895</v>
      </c>
      <c r="S21" s="47"/>
      <c r="T21" s="47"/>
      <c r="U21" s="47"/>
      <c r="V21" s="47"/>
      <c r="W21" s="48"/>
      <c r="X21" s="48"/>
    </row>
    <row r="22" spans="1:24" ht="14.25" customHeight="1">
      <c r="A22" s="9"/>
      <c r="B22" s="41" t="s">
        <v>56</v>
      </c>
      <c r="C22" s="39">
        <v>0</v>
      </c>
      <c r="D22" s="39">
        <v>0</v>
      </c>
      <c r="E22" s="39">
        <v>0</v>
      </c>
      <c r="F22" s="40">
        <v>0</v>
      </c>
      <c r="G22" s="39">
        <v>1</v>
      </c>
      <c r="H22" s="39">
        <v>1</v>
      </c>
      <c r="I22" s="39">
        <v>0</v>
      </c>
      <c r="J22" s="40">
        <v>101</v>
      </c>
      <c r="K22" s="39">
        <f aca="true" t="shared" si="37" ref="K22:N22">C22-G22</f>
        <v>-1</v>
      </c>
      <c r="L22" s="39">
        <f t="shared" si="37"/>
        <v>-1</v>
      </c>
      <c r="M22" s="39">
        <f t="shared" si="37"/>
        <v>0</v>
      </c>
      <c r="N22" s="40">
        <f t="shared" si="37"/>
        <v>-101</v>
      </c>
      <c r="O22" s="36">
        <f aca="true" t="shared" si="38" ref="O22:R22">_xlfn.IFERROR(K22/G22*100,"-")</f>
        <v>-100</v>
      </c>
      <c r="P22" s="36">
        <f t="shared" si="38"/>
        <v>-100</v>
      </c>
      <c r="Q22" s="36" t="str">
        <f t="shared" si="38"/>
        <v>-</v>
      </c>
      <c r="R22" s="36">
        <f t="shared" si="38"/>
        <v>-100</v>
      </c>
      <c r="S22" s="47"/>
      <c r="T22" s="47"/>
      <c r="U22" s="47"/>
      <c r="V22" s="47"/>
      <c r="W22" s="48"/>
      <c r="X22" s="48"/>
    </row>
    <row r="23" spans="1:24" ht="14.25" customHeight="1">
      <c r="A23" s="9"/>
      <c r="B23" s="42" t="s">
        <v>57</v>
      </c>
      <c r="C23" s="39"/>
      <c r="D23" s="39"/>
      <c r="E23" s="39"/>
      <c r="F23" s="40"/>
      <c r="G23" s="39"/>
      <c r="H23" s="39"/>
      <c r="I23" s="39"/>
      <c r="J23" s="40"/>
      <c r="K23" s="39">
        <f aca="true" t="shared" si="39" ref="K23:N23">C23-G23</f>
        <v>0</v>
      </c>
      <c r="L23" s="39">
        <f t="shared" si="39"/>
        <v>0</v>
      </c>
      <c r="M23" s="39">
        <f t="shared" si="39"/>
        <v>0</v>
      </c>
      <c r="N23" s="40">
        <f t="shared" si="39"/>
        <v>0</v>
      </c>
      <c r="O23" s="36" t="str">
        <f aca="true" t="shared" si="40" ref="O23:R23">_xlfn.IFERROR(K23/G23*100,"-")</f>
        <v>-</v>
      </c>
      <c r="P23" s="36" t="str">
        <f t="shared" si="40"/>
        <v>-</v>
      </c>
      <c r="Q23" s="36" t="str">
        <f t="shared" si="40"/>
        <v>-</v>
      </c>
      <c r="R23" s="36" t="str">
        <f t="shared" si="40"/>
        <v>-</v>
      </c>
      <c r="S23" s="47"/>
      <c r="T23" s="47"/>
      <c r="U23" s="47"/>
      <c r="V23" s="47"/>
      <c r="W23" s="48"/>
      <c r="X23" s="48"/>
    </row>
    <row r="24" spans="1:24" ht="14.25" customHeight="1">
      <c r="A24" s="9"/>
      <c r="B24" s="13" t="s">
        <v>47</v>
      </c>
      <c r="C24" s="39">
        <v>2</v>
      </c>
      <c r="D24" s="39">
        <v>0</v>
      </c>
      <c r="E24" s="39">
        <v>4</v>
      </c>
      <c r="F24" s="40">
        <v>120.1</v>
      </c>
      <c r="G24" s="39">
        <v>3</v>
      </c>
      <c r="H24" s="39">
        <v>3</v>
      </c>
      <c r="I24" s="39">
        <v>0</v>
      </c>
      <c r="J24" s="40">
        <v>391</v>
      </c>
      <c r="K24" s="39">
        <f aca="true" t="shared" si="41" ref="K24:N24">C24-G24</f>
        <v>-1</v>
      </c>
      <c r="L24" s="39">
        <f t="shared" si="41"/>
        <v>-3</v>
      </c>
      <c r="M24" s="39">
        <f t="shared" si="41"/>
        <v>4</v>
      </c>
      <c r="N24" s="40">
        <f t="shared" si="41"/>
        <v>-270.9</v>
      </c>
      <c r="O24" s="36">
        <f aca="true" t="shared" si="42" ref="O24:R24">_xlfn.IFERROR(K24/G24*100,"-")</f>
        <v>-33.33333333333333</v>
      </c>
      <c r="P24" s="36">
        <f t="shared" si="42"/>
        <v>-100</v>
      </c>
      <c r="Q24" s="36" t="str">
        <f t="shared" si="42"/>
        <v>-</v>
      </c>
      <c r="R24" s="36">
        <f t="shared" si="42"/>
        <v>-69.28388746803068</v>
      </c>
      <c r="S24" s="47"/>
      <c r="T24" s="47"/>
      <c r="U24" s="47"/>
      <c r="V24" s="47"/>
      <c r="W24" s="48"/>
      <c r="X24" s="48"/>
    </row>
    <row r="25" spans="1:24" ht="14.25" customHeight="1">
      <c r="A25" s="9" t="s">
        <v>22</v>
      </c>
      <c r="B25" s="37" t="s">
        <v>44</v>
      </c>
      <c r="C25" s="39">
        <f aca="true" t="shared" si="43" ref="C25:G25">C26+C27+C28+C29+C30</f>
        <v>75</v>
      </c>
      <c r="D25" s="39">
        <f t="shared" si="43"/>
        <v>32</v>
      </c>
      <c r="E25" s="39">
        <f t="shared" si="43"/>
        <v>65</v>
      </c>
      <c r="F25" s="40">
        <f t="shared" si="43"/>
        <v>38.72</v>
      </c>
      <c r="G25" s="39">
        <f t="shared" si="43"/>
        <v>128</v>
      </c>
      <c r="H25" s="39">
        <f>H27+H26+H28+H29+H30</f>
        <v>53</v>
      </c>
      <c r="I25" s="39">
        <f>I26+I28+I27+I29+I30</f>
        <v>119</v>
      </c>
      <c r="J25" s="40">
        <f>J26+J27+J28+J29+J30</f>
        <v>554.8</v>
      </c>
      <c r="K25" s="39">
        <f aca="true" t="shared" si="44" ref="K25:N25">C25-G25</f>
        <v>-53</v>
      </c>
      <c r="L25" s="39">
        <f t="shared" si="44"/>
        <v>-21</v>
      </c>
      <c r="M25" s="39">
        <f t="shared" si="44"/>
        <v>-54</v>
      </c>
      <c r="N25" s="40">
        <f t="shared" si="44"/>
        <v>-516.0799999999999</v>
      </c>
      <c r="O25" s="36">
        <f aca="true" t="shared" si="45" ref="O25:R25">_xlfn.IFERROR(K25/G25*100,"-")</f>
        <v>-41.40625</v>
      </c>
      <c r="P25" s="36">
        <f t="shared" si="45"/>
        <v>-39.62264150943396</v>
      </c>
      <c r="Q25" s="36">
        <f t="shared" si="45"/>
        <v>-45.378151260504204</v>
      </c>
      <c r="R25" s="36">
        <f t="shared" si="45"/>
        <v>-93.02090843547224</v>
      </c>
      <c r="S25" s="49"/>
      <c r="T25" s="49"/>
      <c r="U25" s="49"/>
      <c r="V25" s="49"/>
      <c r="W25" s="40"/>
      <c r="X25" s="40"/>
    </row>
    <row r="26" spans="1:24" ht="14.25" customHeight="1">
      <c r="A26" s="9"/>
      <c r="B26" s="37" t="s">
        <v>58</v>
      </c>
      <c r="C26" s="39"/>
      <c r="D26" s="39"/>
      <c r="E26" s="39"/>
      <c r="F26" s="40"/>
      <c r="G26" s="39"/>
      <c r="H26" s="39"/>
      <c r="I26" s="39"/>
      <c r="J26" s="40"/>
      <c r="K26" s="39">
        <f aca="true" t="shared" si="46" ref="K26:N26">C26-G26</f>
        <v>0</v>
      </c>
      <c r="L26" s="39">
        <f t="shared" si="46"/>
        <v>0</v>
      </c>
      <c r="M26" s="39">
        <f t="shared" si="46"/>
        <v>0</v>
      </c>
      <c r="N26" s="40">
        <f t="shared" si="46"/>
        <v>0</v>
      </c>
      <c r="O26" s="36" t="str">
        <f aca="true" t="shared" si="47" ref="O26:R26">_xlfn.IFERROR(K26/G26*100,"-")</f>
        <v>-</v>
      </c>
      <c r="P26" s="36" t="str">
        <f t="shared" si="47"/>
        <v>-</v>
      </c>
      <c r="Q26" s="36" t="str">
        <f t="shared" si="47"/>
        <v>-</v>
      </c>
      <c r="R26" s="36" t="str">
        <f t="shared" si="47"/>
        <v>-</v>
      </c>
      <c r="S26" s="49"/>
      <c r="T26" s="49"/>
      <c r="U26" s="49"/>
      <c r="V26" s="49"/>
      <c r="W26" s="50"/>
      <c r="X26" s="50"/>
    </row>
    <row r="27" spans="1:24" ht="14.25" customHeight="1">
      <c r="A27" s="9"/>
      <c r="B27" s="37" t="s">
        <v>59</v>
      </c>
      <c r="C27" s="39">
        <v>75</v>
      </c>
      <c r="D27" s="39">
        <v>32</v>
      </c>
      <c r="E27" s="39">
        <v>65</v>
      </c>
      <c r="F27" s="40">
        <v>38.72</v>
      </c>
      <c r="G27" s="39">
        <v>127</v>
      </c>
      <c r="H27" s="39">
        <v>52</v>
      </c>
      <c r="I27" s="39">
        <v>119</v>
      </c>
      <c r="J27" s="40">
        <v>434.8</v>
      </c>
      <c r="K27" s="39">
        <f aca="true" t="shared" si="48" ref="K27:N27">C27-G27</f>
        <v>-52</v>
      </c>
      <c r="L27" s="39">
        <f t="shared" si="48"/>
        <v>-20</v>
      </c>
      <c r="M27" s="39">
        <f t="shared" si="48"/>
        <v>-54</v>
      </c>
      <c r="N27" s="40">
        <f t="shared" si="48"/>
        <v>-396.08000000000004</v>
      </c>
      <c r="O27" s="36">
        <f aca="true" t="shared" si="49" ref="O27:R27">_xlfn.IFERROR(K27/G27*100,"-")</f>
        <v>-40.94488188976378</v>
      </c>
      <c r="P27" s="36">
        <f t="shared" si="49"/>
        <v>-38.46153846153847</v>
      </c>
      <c r="Q27" s="36">
        <f t="shared" si="49"/>
        <v>-45.378151260504204</v>
      </c>
      <c r="R27" s="36">
        <f t="shared" si="49"/>
        <v>-91.09475620975161</v>
      </c>
      <c r="S27" s="39">
        <v>1</v>
      </c>
      <c r="T27" s="39">
        <v>3</v>
      </c>
      <c r="U27" s="39">
        <v>1</v>
      </c>
      <c r="V27" s="39">
        <v>3</v>
      </c>
      <c r="W27" s="40" t="s">
        <v>68</v>
      </c>
      <c r="X27" s="40" t="s">
        <v>68</v>
      </c>
    </row>
    <row r="28" spans="1:24" ht="14.25" customHeight="1">
      <c r="A28" s="9"/>
      <c r="B28" s="37" t="s">
        <v>60</v>
      </c>
      <c r="C28" s="39"/>
      <c r="D28" s="39"/>
      <c r="E28" s="39"/>
      <c r="F28" s="40"/>
      <c r="G28" s="39"/>
      <c r="H28" s="39"/>
      <c r="I28" s="39"/>
      <c r="J28" s="40"/>
      <c r="K28" s="39">
        <f aca="true" t="shared" si="50" ref="K28:N28">C28-G28</f>
        <v>0</v>
      </c>
      <c r="L28" s="39">
        <f t="shared" si="50"/>
        <v>0</v>
      </c>
      <c r="M28" s="39">
        <f t="shared" si="50"/>
        <v>0</v>
      </c>
      <c r="N28" s="40">
        <f t="shared" si="50"/>
        <v>0</v>
      </c>
      <c r="O28" s="36" t="str">
        <f aca="true" t="shared" si="51" ref="O28:R28">_xlfn.IFERROR(K28/G28*100,"-")</f>
        <v>-</v>
      </c>
      <c r="P28" s="36" t="str">
        <f t="shared" si="51"/>
        <v>-</v>
      </c>
      <c r="Q28" s="36" t="str">
        <f t="shared" si="51"/>
        <v>-</v>
      </c>
      <c r="R28" s="36" t="str">
        <f t="shared" si="51"/>
        <v>-</v>
      </c>
      <c r="S28" s="47"/>
      <c r="T28" s="47"/>
      <c r="U28" s="47"/>
      <c r="V28" s="47"/>
      <c r="W28" s="48"/>
      <c r="X28" s="48"/>
    </row>
    <row r="29" spans="1:24" ht="14.25" customHeight="1">
      <c r="A29" s="9"/>
      <c r="B29" s="37" t="s">
        <v>61</v>
      </c>
      <c r="C29" s="39"/>
      <c r="D29" s="39"/>
      <c r="E29" s="39"/>
      <c r="F29" s="40"/>
      <c r="G29" s="39"/>
      <c r="H29" s="39"/>
      <c r="I29" s="39"/>
      <c r="J29" s="40"/>
      <c r="K29" s="39">
        <f aca="true" t="shared" si="52" ref="K29:N29">C29-G29</f>
        <v>0</v>
      </c>
      <c r="L29" s="39">
        <f t="shared" si="52"/>
        <v>0</v>
      </c>
      <c r="M29" s="39">
        <f t="shared" si="52"/>
        <v>0</v>
      </c>
      <c r="N29" s="40">
        <f t="shared" si="52"/>
        <v>0</v>
      </c>
      <c r="O29" s="36" t="str">
        <f aca="true" t="shared" si="53" ref="O29:R29">_xlfn.IFERROR(K29/G29*100,"-")</f>
        <v>-</v>
      </c>
      <c r="P29" s="36" t="str">
        <f t="shared" si="53"/>
        <v>-</v>
      </c>
      <c r="Q29" s="36" t="str">
        <f t="shared" si="53"/>
        <v>-</v>
      </c>
      <c r="R29" s="36" t="str">
        <f t="shared" si="53"/>
        <v>-</v>
      </c>
      <c r="S29" s="47"/>
      <c r="T29" s="47"/>
      <c r="U29" s="47"/>
      <c r="V29" s="47"/>
      <c r="W29" s="48"/>
      <c r="X29" s="48"/>
    </row>
    <row r="30" spans="1:24" ht="14.25" customHeight="1">
      <c r="A30" s="9"/>
      <c r="B30" s="37" t="s">
        <v>62</v>
      </c>
      <c r="C30" s="39">
        <v>0</v>
      </c>
      <c r="D30" s="39">
        <v>0</v>
      </c>
      <c r="E30" s="39">
        <v>0</v>
      </c>
      <c r="F30" s="40">
        <v>0</v>
      </c>
      <c r="G30" s="39">
        <v>1</v>
      </c>
      <c r="H30" s="39">
        <v>1</v>
      </c>
      <c r="I30" s="39">
        <v>0</v>
      </c>
      <c r="J30" s="40">
        <v>120</v>
      </c>
      <c r="K30" s="39">
        <f aca="true" t="shared" si="54" ref="K30:N30">C30-G30</f>
        <v>-1</v>
      </c>
      <c r="L30" s="39">
        <f t="shared" si="54"/>
        <v>-1</v>
      </c>
      <c r="M30" s="39">
        <f t="shared" si="54"/>
        <v>0</v>
      </c>
      <c r="N30" s="40">
        <f t="shared" si="54"/>
        <v>-120</v>
      </c>
      <c r="O30" s="36">
        <f aca="true" t="shared" si="55" ref="O30:R30">_xlfn.IFERROR(K30/G30*100,"-")</f>
        <v>-100</v>
      </c>
      <c r="P30" s="36">
        <f t="shared" si="55"/>
        <v>-100</v>
      </c>
      <c r="Q30" s="36" t="str">
        <f t="shared" si="55"/>
        <v>-</v>
      </c>
      <c r="R30" s="36">
        <f t="shared" si="55"/>
        <v>-100</v>
      </c>
      <c r="S30" s="47"/>
      <c r="T30" s="47"/>
      <c r="U30" s="47"/>
      <c r="V30" s="47"/>
      <c r="W30" s="48"/>
      <c r="X30" s="48"/>
    </row>
    <row r="31" spans="1:24" ht="15.75" customHeight="1">
      <c r="A31" s="43" t="s">
        <v>63</v>
      </c>
      <c r="B31" s="43"/>
      <c r="C31" s="39"/>
      <c r="D31" s="39"/>
      <c r="E31" s="39"/>
      <c r="F31" s="40"/>
      <c r="G31" s="39"/>
      <c r="H31" s="39"/>
      <c r="I31" s="39"/>
      <c r="J31" s="40"/>
      <c r="K31" s="39">
        <f aca="true" t="shared" si="56" ref="K31:N31">C31-G31</f>
        <v>0</v>
      </c>
      <c r="L31" s="39">
        <f t="shared" si="56"/>
        <v>0</v>
      </c>
      <c r="M31" s="39">
        <f t="shared" si="56"/>
        <v>0</v>
      </c>
      <c r="N31" s="40">
        <f t="shared" si="56"/>
        <v>0</v>
      </c>
      <c r="O31" s="36" t="str">
        <f aca="true" t="shared" si="57" ref="O31:R31">_xlfn.IFERROR(K31/G31*100,"-")</f>
        <v>-</v>
      </c>
      <c r="P31" s="36" t="str">
        <f t="shared" si="57"/>
        <v>-</v>
      </c>
      <c r="Q31" s="36" t="str">
        <f t="shared" si="57"/>
        <v>-</v>
      </c>
      <c r="R31" s="36" t="str">
        <f t="shared" si="57"/>
        <v>-</v>
      </c>
      <c r="S31" s="47"/>
      <c r="T31" s="47"/>
      <c r="U31" s="47"/>
      <c r="V31" s="47"/>
      <c r="W31" s="48"/>
      <c r="X31" s="48"/>
    </row>
    <row r="32" spans="1:24" ht="21" customHeight="1">
      <c r="A32" s="44" t="s">
        <v>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</sheetData>
  <sheetProtection/>
  <mergeCells count="20">
    <mergeCell ref="A1:B1"/>
    <mergeCell ref="A2:X2"/>
    <mergeCell ref="C3:R3"/>
    <mergeCell ref="S3:X3"/>
    <mergeCell ref="C4:F4"/>
    <mergeCell ref="G4:J4"/>
    <mergeCell ref="K4:N4"/>
    <mergeCell ref="O4:R4"/>
    <mergeCell ref="S4:T4"/>
    <mergeCell ref="U4:V4"/>
    <mergeCell ref="W4:X4"/>
    <mergeCell ref="A6:B6"/>
    <mergeCell ref="A31:B31"/>
    <mergeCell ref="A32:X32"/>
    <mergeCell ref="A7:A10"/>
    <mergeCell ref="A11:A15"/>
    <mergeCell ref="A16:A20"/>
    <mergeCell ref="A21:A24"/>
    <mergeCell ref="A25:A30"/>
    <mergeCell ref="A3:B5"/>
  </mergeCells>
  <printOptions horizontalCentered="1"/>
  <pageMargins left="0.3145833333333333" right="0.3145833333333333" top="0.4722222222222222" bottom="0.4722222222222222" header="0.5118055555555555" footer="0.39375"/>
  <pageSetup fitToHeight="1" fitToWidth="1" horizontalDpi="600" verticalDpi="600" orientation="landscape" paperSize="9" scale="97"/>
  <headerFooter scaleWithDoc="0" alignWithMargins="0">
    <oddFooter>&amp;L&amp;"SimSun"&amp;9&amp;C&amp;"宋体"&amp;12-9-&amp;R&amp;"SimSun"&amp;9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SheetLayoutView="100" workbookViewId="0" topLeftCell="A1">
      <selection activeCell="AC14" sqref="AC14"/>
    </sheetView>
  </sheetViews>
  <sheetFormatPr defaultColWidth="9.00390625" defaultRowHeight="14.25"/>
  <cols>
    <col min="2" max="4" width="5.625" style="0" customWidth="1"/>
    <col min="5" max="20" width="5.75390625" style="0" customWidth="1"/>
    <col min="21" max="22" width="5.625" style="0" customWidth="1"/>
    <col min="23" max="23" width="5.125" style="0" customWidth="1"/>
  </cols>
  <sheetData>
    <row r="1" ht="14.25">
      <c r="A1" s="6" t="s">
        <v>70</v>
      </c>
    </row>
    <row r="2" spans="1:22" ht="27.75" customHeight="1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14.25">
      <c r="N3" s="22"/>
    </row>
    <row r="4" spans="1:22" ht="19.5" customHeight="1">
      <c r="A4" s="8" t="s">
        <v>72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31.5" customHeight="1">
      <c r="A5" s="9" t="s">
        <v>73</v>
      </c>
      <c r="B5" s="10" t="s">
        <v>24</v>
      </c>
      <c r="C5" s="11"/>
      <c r="D5" s="12"/>
      <c r="E5" s="10" t="s">
        <v>74</v>
      </c>
      <c r="F5" s="11"/>
      <c r="G5" s="12"/>
      <c r="H5" s="10" t="s">
        <v>75</v>
      </c>
      <c r="I5" s="11"/>
      <c r="J5" s="12"/>
      <c r="K5" s="10" t="s">
        <v>76</v>
      </c>
      <c r="L5" s="11"/>
      <c r="M5" s="12"/>
      <c r="N5" s="10" t="s">
        <v>77</v>
      </c>
      <c r="O5" s="11"/>
      <c r="P5" s="12"/>
      <c r="Q5" s="10" t="s">
        <v>78</v>
      </c>
      <c r="R5" s="11"/>
      <c r="S5" s="12"/>
      <c r="T5" s="10" t="s">
        <v>79</v>
      </c>
      <c r="U5" s="11"/>
      <c r="V5" s="12"/>
    </row>
    <row r="6" spans="1:22" s="2" customFormat="1" ht="27.75" customHeight="1">
      <c r="A6" s="13"/>
      <c r="B6" s="14" t="s">
        <v>9</v>
      </c>
      <c r="C6" s="14" t="s">
        <v>80</v>
      </c>
      <c r="D6" s="14" t="s">
        <v>81</v>
      </c>
      <c r="E6" s="14" t="s">
        <v>9</v>
      </c>
      <c r="F6" s="14" t="s">
        <v>13</v>
      </c>
      <c r="G6" s="14" t="s">
        <v>81</v>
      </c>
      <c r="H6" s="14" t="s">
        <v>9</v>
      </c>
      <c r="I6" s="14" t="s">
        <v>13</v>
      </c>
      <c r="J6" s="14" t="s">
        <v>81</v>
      </c>
      <c r="K6" s="14" t="s">
        <v>9</v>
      </c>
      <c r="L6" s="14" t="s">
        <v>13</v>
      </c>
      <c r="M6" s="14" t="s">
        <v>81</v>
      </c>
      <c r="N6" s="14" t="s">
        <v>9</v>
      </c>
      <c r="O6" s="14" t="s">
        <v>13</v>
      </c>
      <c r="P6" s="14" t="s">
        <v>81</v>
      </c>
      <c r="Q6" s="14" t="s">
        <v>9</v>
      </c>
      <c r="R6" s="14" t="s">
        <v>13</v>
      </c>
      <c r="S6" s="14" t="s">
        <v>81</v>
      </c>
      <c r="T6" s="14" t="s">
        <v>9</v>
      </c>
      <c r="U6" s="24" t="s">
        <v>13</v>
      </c>
      <c r="V6" s="25" t="s">
        <v>81</v>
      </c>
    </row>
    <row r="7" spans="1:22" s="3" customFormat="1" ht="18.75" customHeight="1">
      <c r="A7" s="15" t="s">
        <v>43</v>
      </c>
      <c r="B7" s="16">
        <f>B8+B9+B10+B11+B12+B13</f>
        <v>12</v>
      </c>
      <c r="C7" s="16">
        <f>C8+C9+C10+C11+C12+C13</f>
        <v>5</v>
      </c>
      <c r="D7" s="16">
        <f>D8+D9+D10+D11+D12+D13</f>
        <v>11</v>
      </c>
      <c r="E7" s="16">
        <f aca="true" t="shared" si="0" ref="E7:J7">E8+E9+E10+E11+E12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aca="true" t="shared" si="1" ref="K7:S7">K8+K9+K10+K11+K12+K13</f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12</v>
      </c>
      <c r="R7" s="16">
        <f t="shared" si="1"/>
        <v>5</v>
      </c>
      <c r="S7" s="16">
        <f t="shared" si="1"/>
        <v>11</v>
      </c>
      <c r="T7" s="16">
        <f aca="true" t="shared" si="2" ref="T7:V7">T8+T9+T10+T11+T12</f>
        <v>0</v>
      </c>
      <c r="U7" s="26">
        <f t="shared" si="2"/>
        <v>0</v>
      </c>
      <c r="V7" s="26">
        <f t="shared" si="2"/>
        <v>0</v>
      </c>
    </row>
    <row r="8" spans="1:22" s="3" customFormat="1" ht="18.75" customHeight="1">
      <c r="A8" s="15" t="s">
        <v>82</v>
      </c>
      <c r="B8" s="16">
        <f aca="true" t="shared" si="3" ref="B8:B12">E8+H8+K8+N8+Q8+T8</f>
        <v>2</v>
      </c>
      <c r="C8" s="16">
        <f aca="true" t="shared" si="4" ref="C8:C12">F8+I8+L8+O8+R8+U8</f>
        <v>1</v>
      </c>
      <c r="D8" s="16">
        <f aca="true" t="shared" si="5" ref="D8:D13">G8+J8+M8+P8+S8+V8</f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2</v>
      </c>
      <c r="R8" s="16">
        <v>1</v>
      </c>
      <c r="S8" s="16">
        <v>2</v>
      </c>
      <c r="T8" s="16"/>
      <c r="U8" s="26"/>
      <c r="V8" s="27"/>
    </row>
    <row r="9" spans="1:22" s="3" customFormat="1" ht="18.75" customHeight="1">
      <c r="A9" s="15" t="s">
        <v>83</v>
      </c>
      <c r="B9" s="16">
        <f t="shared" si="3"/>
        <v>4</v>
      </c>
      <c r="C9" s="16">
        <f t="shared" si="4"/>
        <v>0</v>
      </c>
      <c r="D9" s="16">
        <f t="shared" si="5"/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4</v>
      </c>
      <c r="R9" s="16">
        <v>0</v>
      </c>
      <c r="S9" s="16">
        <v>5</v>
      </c>
      <c r="T9" s="16"/>
      <c r="U9" s="26"/>
      <c r="V9" s="27"/>
    </row>
    <row r="10" spans="1:22" s="3" customFormat="1" ht="18.75" customHeight="1">
      <c r="A10" s="15" t="s">
        <v>84</v>
      </c>
      <c r="B10" s="16">
        <f t="shared" si="3"/>
        <v>1</v>
      </c>
      <c r="C10" s="16">
        <f t="shared" si="4"/>
        <v>1</v>
      </c>
      <c r="D10" s="16">
        <f t="shared" si="5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</v>
      </c>
      <c r="R10" s="16">
        <v>1</v>
      </c>
      <c r="S10" s="16">
        <v>0</v>
      </c>
      <c r="T10" s="16"/>
      <c r="U10" s="26"/>
      <c r="V10" s="27"/>
    </row>
    <row r="11" spans="1:22" s="3" customFormat="1" ht="18.75" customHeight="1">
      <c r="A11" s="15" t="s">
        <v>85</v>
      </c>
      <c r="B11" s="16">
        <f t="shared" si="3"/>
        <v>2</v>
      </c>
      <c r="C11" s="16">
        <f t="shared" si="4"/>
        <v>1</v>
      </c>
      <c r="D11" s="16">
        <f t="shared" si="5"/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2</v>
      </c>
      <c r="R11" s="16">
        <v>1</v>
      </c>
      <c r="S11" s="16">
        <v>1</v>
      </c>
      <c r="T11" s="16"/>
      <c r="U11" s="26"/>
      <c r="V11" s="27"/>
    </row>
    <row r="12" spans="1:22" s="3" customFormat="1" ht="18.75" customHeight="1">
      <c r="A12" s="15" t="s">
        <v>86</v>
      </c>
      <c r="B12" s="16">
        <f t="shared" si="3"/>
        <v>2</v>
      </c>
      <c r="C12" s="16">
        <f t="shared" si="4"/>
        <v>0</v>
      </c>
      <c r="D12" s="16">
        <f t="shared" si="5"/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2</v>
      </c>
      <c r="R12" s="16">
        <v>0</v>
      </c>
      <c r="S12" s="16">
        <v>2</v>
      </c>
      <c r="T12" s="16"/>
      <c r="U12" s="26"/>
      <c r="V12" s="27"/>
    </row>
    <row r="13" spans="1:22" s="3" customFormat="1" ht="18.75" customHeight="1">
      <c r="A13" s="15" t="s">
        <v>87</v>
      </c>
      <c r="B13" s="16">
        <f>SUM(E13,H13,K13,N13,Q13,T13)</f>
        <v>1</v>
      </c>
      <c r="C13" s="16">
        <f>SUM(F13,I13,L13,O13,R13,U13)</f>
        <v>2</v>
      </c>
      <c r="D13" s="16">
        <f t="shared" si="5"/>
        <v>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</v>
      </c>
      <c r="R13" s="16">
        <v>2</v>
      </c>
      <c r="S13" s="16">
        <v>1</v>
      </c>
      <c r="T13" s="16"/>
      <c r="U13" s="26"/>
      <c r="V13" s="27"/>
    </row>
    <row r="14" spans="1:23" s="3" customFormat="1" ht="25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8"/>
      <c r="W14" s="17"/>
    </row>
    <row r="15" spans="1:23" ht="27.75" customHeight="1">
      <c r="A15" s="19" t="s">
        <v>88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9"/>
      <c r="W15" s="30"/>
    </row>
    <row r="16" spans="1:22" ht="30" customHeight="1">
      <c r="A16" s="20" t="s">
        <v>89</v>
      </c>
      <c r="B16" s="21" t="s">
        <v>24</v>
      </c>
      <c r="C16" s="21"/>
      <c r="D16" s="21"/>
      <c r="E16" s="21" t="s">
        <v>74</v>
      </c>
      <c r="F16" s="21"/>
      <c r="G16" s="21"/>
      <c r="H16" s="21" t="s">
        <v>75</v>
      </c>
      <c r="I16" s="21"/>
      <c r="J16" s="21"/>
      <c r="K16" s="21" t="s">
        <v>76</v>
      </c>
      <c r="L16" s="21"/>
      <c r="M16" s="21"/>
      <c r="N16" s="21" t="s">
        <v>77</v>
      </c>
      <c r="O16" s="21"/>
      <c r="P16" s="21"/>
      <c r="Q16" s="21" t="s">
        <v>90</v>
      </c>
      <c r="R16" s="21"/>
      <c r="S16" s="21"/>
      <c r="T16" s="21" t="s">
        <v>79</v>
      </c>
      <c r="U16" s="21"/>
      <c r="V16" s="21"/>
    </row>
    <row r="17" spans="1:22" s="4" customFormat="1" ht="30" customHeight="1">
      <c r="A17" s="13"/>
      <c r="B17" s="14" t="s">
        <v>9</v>
      </c>
      <c r="C17" s="14" t="s">
        <v>80</v>
      </c>
      <c r="D17" s="14" t="s">
        <v>81</v>
      </c>
      <c r="E17" s="14" t="s">
        <v>9</v>
      </c>
      <c r="F17" s="14" t="s">
        <v>13</v>
      </c>
      <c r="G17" s="14" t="s">
        <v>81</v>
      </c>
      <c r="H17" s="14" t="s">
        <v>9</v>
      </c>
      <c r="I17" s="14" t="s">
        <v>13</v>
      </c>
      <c r="J17" s="14" t="s">
        <v>81</v>
      </c>
      <c r="K17" s="14" t="s">
        <v>9</v>
      </c>
      <c r="L17" s="14" t="s">
        <v>13</v>
      </c>
      <c r="M17" s="14" t="s">
        <v>81</v>
      </c>
      <c r="N17" s="14" t="s">
        <v>9</v>
      </c>
      <c r="O17" s="14" t="s">
        <v>13</v>
      </c>
      <c r="P17" s="14" t="s">
        <v>81</v>
      </c>
      <c r="Q17" s="14" t="s">
        <v>9</v>
      </c>
      <c r="R17" s="14" t="s">
        <v>13</v>
      </c>
      <c r="S17" s="14" t="s">
        <v>81</v>
      </c>
      <c r="T17" s="14" t="s">
        <v>9</v>
      </c>
      <c r="U17" s="24" t="s">
        <v>13</v>
      </c>
      <c r="V17" s="25" t="s">
        <v>81</v>
      </c>
    </row>
    <row r="18" spans="1:22" s="5" customFormat="1" ht="18.75" customHeight="1">
      <c r="A18" s="15" t="s">
        <v>43</v>
      </c>
      <c r="B18" s="16">
        <f>B19+B20+B21+B22+B23+B24</f>
        <v>77</v>
      </c>
      <c r="C18" s="16">
        <f>C19+C20+C21+C22+C23+C24</f>
        <v>32</v>
      </c>
      <c r="D18" s="16">
        <f>D19+D20+D21+D22+D23+D24</f>
        <v>69</v>
      </c>
      <c r="E18" s="16">
        <f aca="true" t="shared" si="6" ref="E18:J18">E19+E20+E21+E22+E23</f>
        <v>0</v>
      </c>
      <c r="F18" s="16">
        <f t="shared" si="6"/>
        <v>0</v>
      </c>
      <c r="G18" s="16">
        <f t="shared" si="6"/>
        <v>0</v>
      </c>
      <c r="H18" s="16">
        <f t="shared" si="6"/>
        <v>0</v>
      </c>
      <c r="I18" s="16">
        <f t="shared" si="6"/>
        <v>0</v>
      </c>
      <c r="J18" s="16">
        <f t="shared" si="6"/>
        <v>0</v>
      </c>
      <c r="K18" s="16">
        <f>K19+K20+K21+K22+K23+K24</f>
        <v>0</v>
      </c>
      <c r="L18" s="23">
        <f aca="true" t="shared" si="7" ref="L18:P18">L19+L20+L21+L22+L23</f>
        <v>0</v>
      </c>
      <c r="M18" s="23">
        <f t="shared" si="7"/>
        <v>0</v>
      </c>
      <c r="N18" s="16">
        <f t="shared" si="7"/>
        <v>2</v>
      </c>
      <c r="O18" s="16">
        <f t="shared" si="7"/>
        <v>0</v>
      </c>
      <c r="P18" s="16">
        <f t="shared" si="7"/>
        <v>4</v>
      </c>
      <c r="Q18" s="31">
        <f aca="true" t="shared" si="8" ref="Q18:S18">Q19+Q20+Q21+Q22+Q23+Q24</f>
        <v>75</v>
      </c>
      <c r="R18" s="16">
        <f t="shared" si="8"/>
        <v>32</v>
      </c>
      <c r="S18" s="16">
        <f t="shared" si="8"/>
        <v>65</v>
      </c>
      <c r="T18" s="16">
        <f aca="true" t="shared" si="9" ref="T18:V18">T19+T20+T21+T22+T23</f>
        <v>0</v>
      </c>
      <c r="U18" s="26">
        <f t="shared" si="9"/>
        <v>0</v>
      </c>
      <c r="V18" s="26">
        <f t="shared" si="9"/>
        <v>0</v>
      </c>
    </row>
    <row r="19" spans="1:22" s="5" customFormat="1" ht="18.75" customHeight="1">
      <c r="A19" s="15" t="s">
        <v>82</v>
      </c>
      <c r="B19" s="16">
        <f aca="true" t="shared" si="10" ref="B19:B24">E19+H19+K19+N19+Q19+T19</f>
        <v>14</v>
      </c>
      <c r="C19" s="16">
        <f aca="true" t="shared" si="11" ref="C19:C24">F19+I19+L19+O19+R19+U19</f>
        <v>5</v>
      </c>
      <c r="D19" s="16">
        <f aca="true" t="shared" si="12" ref="D19:D24">G19+J19+M19+P19+S19+V19</f>
        <v>14</v>
      </c>
      <c r="E19" s="16"/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>
        <v>0</v>
      </c>
      <c r="P19" s="16">
        <v>3</v>
      </c>
      <c r="Q19" s="16">
        <v>13</v>
      </c>
      <c r="R19" s="16">
        <v>5</v>
      </c>
      <c r="S19" s="16">
        <v>11</v>
      </c>
      <c r="T19" s="16"/>
      <c r="U19" s="26"/>
      <c r="V19" s="27"/>
    </row>
    <row r="20" spans="1:22" s="5" customFormat="1" ht="18.75" customHeight="1">
      <c r="A20" s="15" t="s">
        <v>83</v>
      </c>
      <c r="B20" s="16">
        <f t="shared" si="10"/>
        <v>18</v>
      </c>
      <c r="C20" s="16">
        <f t="shared" si="11"/>
        <v>3</v>
      </c>
      <c r="D20" s="16">
        <f t="shared" si="12"/>
        <v>20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18</v>
      </c>
      <c r="R20" s="16">
        <v>3</v>
      </c>
      <c r="S20" s="16">
        <v>20</v>
      </c>
      <c r="T20" s="16"/>
      <c r="U20" s="26"/>
      <c r="V20" s="27"/>
    </row>
    <row r="21" spans="1:22" s="5" customFormat="1" ht="18.75" customHeight="1">
      <c r="A21" s="15" t="s">
        <v>84</v>
      </c>
      <c r="B21" s="16">
        <f t="shared" si="10"/>
        <v>5</v>
      </c>
      <c r="C21" s="16">
        <f t="shared" si="11"/>
        <v>5</v>
      </c>
      <c r="D21" s="16">
        <f t="shared" si="12"/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5</v>
      </c>
      <c r="R21" s="16">
        <v>5</v>
      </c>
      <c r="S21" s="16">
        <v>0</v>
      </c>
      <c r="T21" s="16"/>
      <c r="U21" s="26"/>
      <c r="V21" s="27"/>
    </row>
    <row r="22" spans="1:22" s="5" customFormat="1" ht="18.75" customHeight="1">
      <c r="A22" s="15" t="s">
        <v>85</v>
      </c>
      <c r="B22" s="16">
        <f t="shared" si="10"/>
        <v>18</v>
      </c>
      <c r="C22" s="16">
        <f t="shared" si="11"/>
        <v>7</v>
      </c>
      <c r="D22" s="16">
        <f t="shared" si="12"/>
        <v>15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18</v>
      </c>
      <c r="R22" s="16">
        <v>7</v>
      </c>
      <c r="S22" s="16">
        <v>15</v>
      </c>
      <c r="T22" s="16"/>
      <c r="U22" s="26"/>
      <c r="V22" s="27"/>
    </row>
    <row r="23" spans="1:22" s="5" customFormat="1" ht="18.75" customHeight="1">
      <c r="A23" s="15" t="s">
        <v>86</v>
      </c>
      <c r="B23" s="16">
        <f t="shared" si="10"/>
        <v>15</v>
      </c>
      <c r="C23" s="16">
        <f t="shared" si="11"/>
        <v>3</v>
      </c>
      <c r="D23" s="16">
        <f t="shared" si="12"/>
        <v>16</v>
      </c>
      <c r="E23" s="16"/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>
        <v>0</v>
      </c>
      <c r="P23" s="16">
        <v>1</v>
      </c>
      <c r="Q23" s="16">
        <v>14</v>
      </c>
      <c r="R23" s="16">
        <v>3</v>
      </c>
      <c r="S23" s="16">
        <v>15</v>
      </c>
      <c r="T23" s="16"/>
      <c r="U23" s="26"/>
      <c r="V23" s="27"/>
    </row>
    <row r="24" spans="1:22" s="5" customFormat="1" ht="18.75" customHeight="1">
      <c r="A24" s="15" t="s">
        <v>87</v>
      </c>
      <c r="B24" s="16">
        <f t="shared" si="10"/>
        <v>7</v>
      </c>
      <c r="C24" s="16">
        <f t="shared" si="11"/>
        <v>9</v>
      </c>
      <c r="D24" s="16">
        <f t="shared" si="12"/>
        <v>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7</v>
      </c>
      <c r="R24" s="16">
        <v>9</v>
      </c>
      <c r="S24" s="16">
        <v>4</v>
      </c>
      <c r="T24" s="16"/>
      <c r="U24" s="26"/>
      <c r="V24" s="27"/>
    </row>
    <row r="25" spans="1:22" ht="19.5" customHeight="1">
      <c r="A25" s="1" t="s">
        <v>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sheetProtection/>
  <mergeCells count="22">
    <mergeCell ref="A2:V2"/>
    <mergeCell ref="A3:H3"/>
    <mergeCell ref="N3:O3"/>
    <mergeCell ref="A4:U4"/>
    <mergeCell ref="B5:D5"/>
    <mergeCell ref="E5:G5"/>
    <mergeCell ref="H5:J5"/>
    <mergeCell ref="K5:M5"/>
    <mergeCell ref="N5:P5"/>
    <mergeCell ref="Q5:S5"/>
    <mergeCell ref="T5:V5"/>
    <mergeCell ref="A15:U15"/>
    <mergeCell ref="B16:D16"/>
    <mergeCell ref="E16:G16"/>
    <mergeCell ref="H16:J16"/>
    <mergeCell ref="K16:M16"/>
    <mergeCell ref="N16:P16"/>
    <mergeCell ref="Q16:S16"/>
    <mergeCell ref="T16:V16"/>
    <mergeCell ref="A25:U25"/>
    <mergeCell ref="A5:A6"/>
    <mergeCell ref="A16:A17"/>
  </mergeCells>
  <printOptions horizontalCentered="1"/>
  <pageMargins left="0.3145833333333333" right="0.3145833333333333" top="0.4722222222222222" bottom="0.4722222222222222" header="0.5118055555555555" footer="0.5118055555555555"/>
  <pageSetup fitToHeight="1" fitToWidth="1" horizontalDpi="600" verticalDpi="600" orientation="landscape" paperSize="9" scale="95"/>
  <headerFooter scaleWithDoc="0" alignWithMargins="0">
    <oddFooter>&amp;L&amp;"SimSun"&amp;9&amp;C&amp;"宋体"&amp;12-10-&amp;R&amp;"SimSun"&amp;9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朱元钊</dc:creator>
  <cp:keywords/>
  <dc:description/>
  <cp:lastModifiedBy>H天C</cp:lastModifiedBy>
  <cp:lastPrinted>2020-11-13T01:21:07Z</cp:lastPrinted>
  <dcterms:created xsi:type="dcterms:W3CDTF">2018-08-26T22:57:54Z</dcterms:created>
  <dcterms:modified xsi:type="dcterms:W3CDTF">2022-09-05T01:00:32Z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330869754CC84127B7D6F25182924B8F</vt:lpwstr>
  </property>
</Properties>
</file>