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60" activeTab="6"/>
  </bookViews>
  <sheets>
    <sheet name="汇总表" sheetId="7" r:id="rId1"/>
    <sheet name="第二批第三年续期" sheetId="1" r:id="rId2"/>
    <sheet name="第三批续期" sheetId="2" r:id="rId3"/>
    <sheet name="第四批续期" sheetId="3" r:id="rId4"/>
    <sheet name="第五批续期" sheetId="4" r:id="rId5"/>
    <sheet name="第六批" sheetId="5" r:id="rId6"/>
    <sheet name="第七批" sheetId="6" r:id="rId7"/>
  </sheets>
  <externalReferences>
    <externalReference r:id="rId8"/>
    <externalReference r:id="rId9"/>
  </externalReferences>
  <definedNames>
    <definedName name="_xlnm.Print_Titles" localSheetId="2">第三批续期!$3:$4</definedName>
    <definedName name="_xlnm.Print_Titles" localSheetId="3">第四批续期!$3:$3</definedName>
    <definedName name="_xlnm.Print_Titles" localSheetId="4">第五批续期!$3:$3</definedName>
    <definedName name="_xlnm.Print_Titles" localSheetId="6">第七批!$3:$3</definedName>
    <definedName name="_xlnm._FilterDatabase" localSheetId="0" hidden="1">汇总表!$A$4:$P$91</definedName>
    <definedName name="_xlnm.Print_Titles" localSheetId="0">汇总表!$3:$4</definedName>
  </definedNames>
  <calcPr calcId="144525"/>
</workbook>
</file>

<file path=xl/sharedStrings.xml><?xml version="1.0" encoding="utf-8"?>
<sst xmlns="http://schemas.openxmlformats.org/spreadsheetml/2006/main" count="2233" uniqueCount="215">
  <si>
    <t>6批次国家组织药品带量采购医保资金结余留用考核结果统计表</t>
  </si>
  <si>
    <t>说明：
得分≥90分的定为A级,结余留用比例为25%；
80分≤得分&lt;90分定为B级,结余留用比例为20%；
70分≤得分&lt;80分定为C级,结余留用比例为15%；
60分≤得分&lt;70分定为D级,结余留用比例为10%；
得分&lt;60分定为E级。（未按时完成中选产品约定采购量的医疗机构,考核结果直接定为E级）</t>
  </si>
  <si>
    <t>序号</t>
  </si>
  <si>
    <t>医疗机构</t>
  </si>
  <si>
    <t>区划</t>
  </si>
  <si>
    <t>第二批第三年续期</t>
  </si>
  <si>
    <t>第三批续期</t>
  </si>
  <si>
    <t>第四批续期</t>
  </si>
  <si>
    <t>第五批续期</t>
  </si>
  <si>
    <t>第六批</t>
  </si>
  <si>
    <t>第七批</t>
  </si>
  <si>
    <t>得分</t>
  </si>
  <si>
    <t>等级</t>
  </si>
  <si>
    <t>云浮市人民医院</t>
  </si>
  <si>
    <t>市直</t>
  </si>
  <si>
    <t>B</t>
  </si>
  <si>
    <t>A</t>
  </si>
  <si>
    <t>E</t>
  </si>
  <si>
    <t>云浮市中医院</t>
  </si>
  <si>
    <t>云浮市妇幼保健院</t>
  </si>
  <si>
    <t>/</t>
  </si>
  <si>
    <t>D</t>
  </si>
  <si>
    <t>云浮市慢性病防治中心</t>
  </si>
  <si>
    <t>云浮市云城区人民医院</t>
  </si>
  <si>
    <t>云城区</t>
  </si>
  <si>
    <t>C</t>
  </si>
  <si>
    <t>云浮市云城区前锋镇卫生院</t>
  </si>
  <si>
    <t>云浮市云城区安塘街社区卫生服务中心</t>
  </si>
  <si>
    <t>云浮市云城区思劳卫生院</t>
  </si>
  <si>
    <t>云浮市云城区腰古中心卫生院</t>
  </si>
  <si>
    <t>云浮市云城区高峰街社区卫生服务中心</t>
  </si>
  <si>
    <t>云浮市云城区南盛镇卫生院</t>
  </si>
  <si>
    <t>云浮市云城区河口街社区卫生服务中心</t>
  </si>
  <si>
    <t>云浮市云城区云城街社区卫生服务中心</t>
  </si>
  <si>
    <t>云浮民安精神病医院有限公司</t>
  </si>
  <si>
    <t>云浮市云安区人民医院</t>
  </si>
  <si>
    <t>云安区</t>
  </si>
  <si>
    <t>云浮市云安区中医院</t>
  </si>
  <si>
    <t>云浮市云安区都杨镇卫生院</t>
  </si>
  <si>
    <t>云浮市云安区石城镇卫生院</t>
  </si>
  <si>
    <t>云浮市云安区六都镇卫生院</t>
  </si>
  <si>
    <t>云浮市云安区富林镇卫生院</t>
  </si>
  <si>
    <t>云浮市云安区镇安中心卫生院</t>
  </si>
  <si>
    <t>云浮市云安区高村镇卫生院</t>
  </si>
  <si>
    <t>云浮市云安区白石镇卫生院</t>
  </si>
  <si>
    <t>云浮市云安区疾病预防控制中心</t>
  </si>
  <si>
    <t>罗定市人民医院</t>
  </si>
  <si>
    <t>罗定市</t>
  </si>
  <si>
    <t>罗定市中医院</t>
  </si>
  <si>
    <t>罗定市妇幼保健院</t>
  </si>
  <si>
    <t>云浮市（罗定）第三人民医院</t>
  </si>
  <si>
    <t>罗定市附城街道附城社区卫生服务中心</t>
  </si>
  <si>
    <t>罗定市华石镇卫生院</t>
  </si>
  <si>
    <t>罗定市连州镇卫生院</t>
  </si>
  <si>
    <t>罗定市苹塘镇卫生院</t>
  </si>
  <si>
    <t>罗定市生江镇卫生院</t>
  </si>
  <si>
    <t>罗定市塘镇卫生院</t>
  </si>
  <si>
    <t>罗定市罗镜镇中心卫生院</t>
  </si>
  <si>
    <t>罗定市围底镇中心卫生院</t>
  </si>
  <si>
    <t>罗定市船步镇卫生院</t>
  </si>
  <si>
    <t>罗定市第五人民医院</t>
  </si>
  <si>
    <t>罗定市红十字会医院（罗城医院）</t>
  </si>
  <si>
    <t>罗定市黎少镇中心卫生院</t>
  </si>
  <si>
    <t>罗定市泗纶镇中心卫生院</t>
  </si>
  <si>
    <t>罗定市素龙街道素龙社区卫生服务中心</t>
  </si>
  <si>
    <t>罗定市罗平镇卫生院</t>
  </si>
  <si>
    <t>罗定市太平镇卫生院</t>
  </si>
  <si>
    <t>罗定市金鸡镇卫生院</t>
  </si>
  <si>
    <t>罗定市第六人民医院</t>
  </si>
  <si>
    <t>罗定市榃滨镇卫生院</t>
  </si>
  <si>
    <t>罗定市龙湾镇卫生院</t>
  </si>
  <si>
    <t>罗定市红十字会医院</t>
  </si>
  <si>
    <t>罗定市分界镇卫生院</t>
  </si>
  <si>
    <t>罗定市罗城街道罗城社区卫生服务中心</t>
  </si>
  <si>
    <t>罗定市双东街道双东社区卫生服务中心</t>
  </si>
  <si>
    <t>罗定市加益镇卫生院</t>
  </si>
  <si>
    <t>新兴县人民医院</t>
  </si>
  <si>
    <t>新兴县</t>
  </si>
  <si>
    <t>新兴县中医院</t>
  </si>
  <si>
    <t>新兴县妇幼保健院</t>
  </si>
  <si>
    <t>新兴县稔村中心卫生院（新兴县第二人民医院）</t>
  </si>
  <si>
    <t>新兴县慢性病防治站</t>
  </si>
  <si>
    <t>新兴县河头镇卫生院</t>
  </si>
  <si>
    <t>新兴县水台镇卫生院</t>
  </si>
  <si>
    <t>新兴县太平镇卫生院</t>
  </si>
  <si>
    <t>新兴县里洞镇卫生院</t>
  </si>
  <si>
    <t>新兴县新城镇卫生院</t>
  </si>
  <si>
    <t>新兴县六祖镇卫生院</t>
  </si>
  <si>
    <t>新兴县车岗镇卫生院</t>
  </si>
  <si>
    <t>新兴县天堂中心卫生院</t>
  </si>
  <si>
    <t>新兴县簕竹镇卫生院</t>
  </si>
  <si>
    <t>新兴县东成镇卫生院</t>
  </si>
  <si>
    <t>新兴县大江镇卫生院</t>
  </si>
  <si>
    <t>郁南县人民医院</t>
  </si>
  <si>
    <t>郁南县</t>
  </si>
  <si>
    <t>郁南县中医院</t>
  </si>
  <si>
    <t>郁南县第二人民医院</t>
  </si>
  <si>
    <t>郁南县妇幼保健院</t>
  </si>
  <si>
    <t>郁南县慢性病防治站</t>
  </si>
  <si>
    <t>郁南县南江口镇卫生院</t>
  </si>
  <si>
    <t>郁南县大方镇卫生院</t>
  </si>
  <si>
    <t>郁南县宝珠镇卫生院</t>
  </si>
  <si>
    <t>郁南县建城中心卫生院</t>
  </si>
  <si>
    <t>郁南县桂圩镇卫生院</t>
  </si>
  <si>
    <t>郁南县河口镇卫生院</t>
  </si>
  <si>
    <t>郁南县历洞镇卫生院</t>
  </si>
  <si>
    <t>郁南县千官中心卫生院</t>
  </si>
  <si>
    <t>郁南县平台镇卫生院</t>
  </si>
  <si>
    <t>郁南县通门镇卫生院</t>
  </si>
  <si>
    <t>郁南县宋桂镇卫生院</t>
  </si>
  <si>
    <t>郁南县东坝镇卫生院</t>
  </si>
  <si>
    <t>郁南县大湾镇卫生院</t>
  </si>
  <si>
    <t>附件1-1</t>
  </si>
  <si>
    <t>第二批第三年续期国家组织药品带量采购医保资金结余留用考核结果统计表</t>
  </si>
  <si>
    <t>医疗机构名称</t>
  </si>
  <si>
    <t>是否完成约定采购量</t>
  </si>
  <si>
    <t>配送金额（元）</t>
  </si>
  <si>
    <t>次月底回款金额（元）</t>
  </si>
  <si>
    <t>30天回款率</t>
  </si>
  <si>
    <t>回款率得分
（按权重转换）</t>
  </si>
  <si>
    <t>住院次均药品费用增长率（%）</t>
  </si>
  <si>
    <t>门诊次均药品费用增长率（%）</t>
  </si>
  <si>
    <t>住院增长率得分（按权重转换）</t>
  </si>
  <si>
    <t>门诊增长率得分（按权重转换）</t>
  </si>
  <si>
    <t>中选产品采购金额</t>
  </si>
  <si>
    <t>非中选产品采购金额</t>
  </si>
  <si>
    <t>非中选产品采购金额占比</t>
  </si>
  <si>
    <t>非中选产品采购金额占比得分（按权重转换）</t>
  </si>
  <si>
    <t>线下采购占比</t>
  </si>
  <si>
    <t>线下采购占比得分（按权重转换）</t>
  </si>
  <si>
    <t>执行集采政策的违规次数</t>
  </si>
  <si>
    <t>价格违规次数（2022年）</t>
  </si>
  <si>
    <t>价格违规次数（2023年）</t>
  </si>
  <si>
    <t>集采中选药品的规范流转</t>
  </si>
  <si>
    <t>违规次数</t>
  </si>
  <si>
    <t>落实集采、价格等改革政策得分（按权重转换）</t>
  </si>
  <si>
    <t>合计得分</t>
  </si>
  <si>
    <t>考核等级</t>
  </si>
  <si>
    <t>结余留用比例</t>
  </si>
  <si>
    <t>是</t>
  </si>
  <si>
    <t>否</t>
  </si>
  <si>
    <t>附件1-2</t>
  </si>
  <si>
    <t>第三批续期国家集采药品医保资金结余留用考核结果统计表</t>
  </si>
  <si>
    <t>人次均药品费用增长率（%）</t>
  </si>
  <si>
    <t>规范落实集采、价格等改革政策</t>
  </si>
  <si>
    <t>门诊</t>
  </si>
  <si>
    <t>住院</t>
  </si>
  <si>
    <t>回款率（%）</t>
  </si>
  <si>
    <t>占比（%）</t>
  </si>
  <si>
    <t>执行集采政策的违规次数(次)</t>
  </si>
  <si>
    <t>价格违规次数（次）</t>
  </si>
  <si>
    <t>10</t>
  </si>
  <si>
    <t>25</t>
  </si>
  <si>
    <t>24.8</t>
  </si>
  <si>
    <t>24.9</t>
  </si>
  <si>
    <t>9.3</t>
  </si>
  <si>
    <t>无</t>
  </si>
  <si>
    <t>9</t>
  </si>
  <si>
    <t>9.7</t>
  </si>
  <si>
    <t>20.9</t>
  </si>
  <si>
    <t>19.4</t>
  </si>
  <si>
    <t>8.2</t>
  </si>
  <si>
    <t>23.8</t>
  </si>
  <si>
    <t>24.3</t>
  </si>
  <si>
    <t>9.5</t>
  </si>
  <si>
    <t>18.7</t>
  </si>
  <si>
    <t>24.7</t>
  </si>
  <si>
    <t>17.6</t>
  </si>
  <si>
    <t>17.3</t>
  </si>
  <si>
    <t>20</t>
  </si>
  <si>
    <t>19.9</t>
  </si>
  <si>
    <t>16.4</t>
  </si>
  <si>
    <t>22.4</t>
  </si>
  <si>
    <t>7.5</t>
  </si>
  <si>
    <t>24.1</t>
  </si>
  <si>
    <t>21.2</t>
  </si>
  <si>
    <t>7.1</t>
  </si>
  <si>
    <t>24</t>
  </si>
  <si>
    <t>20.7</t>
  </si>
  <si>
    <t>20.2</t>
  </si>
  <si>
    <t>0</t>
  </si>
  <si>
    <t>8.6</t>
  </si>
  <si>
    <t>18.1</t>
  </si>
  <si>
    <t>13.6</t>
  </si>
  <si>
    <t>15.9</t>
  </si>
  <si>
    <t>17.1</t>
  </si>
  <si>
    <t>9.4</t>
  </si>
  <si>
    <t>5.1</t>
  </si>
  <si>
    <t>8.5</t>
  </si>
  <si>
    <t>1.4</t>
  </si>
  <si>
    <t>2.3</t>
  </si>
  <si>
    <t>12.2</t>
  </si>
  <si>
    <t>3.6</t>
  </si>
  <si>
    <t>0.9</t>
  </si>
  <si>
    <t>罗定市䓣塘镇卫生院</t>
  </si>
  <si>
    <t>2.5</t>
  </si>
  <si>
    <t>1.2</t>
  </si>
  <si>
    <t>7.6</t>
  </si>
  <si>
    <t>4.5</t>
  </si>
  <si>
    <t>20.1</t>
  </si>
  <si>
    <t>6.6</t>
  </si>
  <si>
    <t>8.8</t>
  </si>
  <si>
    <t>8</t>
  </si>
  <si>
    <t>6.5</t>
  </si>
  <si>
    <t>16.7</t>
  </si>
  <si>
    <t>8.4</t>
  </si>
  <si>
    <t>附件1-3</t>
  </si>
  <si>
    <t>第四批续期国家组织药品带量采购医保资金结余留用考核结果统计表</t>
  </si>
  <si>
    <r>
      <t>罗定市</t>
    </r>
    <r>
      <rPr>
        <sz val="12"/>
        <rFont val="宋体"/>
        <charset val="1"/>
      </rPr>
      <t></t>
    </r>
    <r>
      <rPr>
        <sz val="12"/>
        <rFont val="等线"/>
        <charset val="1"/>
      </rPr>
      <t>塘镇卫生院</t>
    </r>
  </si>
  <si>
    <t>附件1-4</t>
  </si>
  <si>
    <t>第五批续期国家组织药品带量采购医保资金结余留用考核结果统计表</t>
  </si>
  <si>
    <t>附件1-5</t>
  </si>
  <si>
    <t>第六批国家组织药品带量采购医保资金结余留用考核结果统计表</t>
  </si>
  <si>
    <t>附件1-6</t>
  </si>
  <si>
    <t>第七批国家组织药品带量采购医保资金结余留用考核结果统计表</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</si>
</sst>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 numFmtId="178" formatCode="0.0%"/>
  </numFmts>
  <fonts count="41">
    <font>
      <sz val="11"/>
      <color theme="1"/>
      <name val="等线"/>
      <charset val="134"/>
      <scheme val="minor"/>
    </font>
    <font>
      <sz val="18"/>
      <color theme="1"/>
      <name val="方正小标宋简体"/>
      <charset val="134"/>
    </font>
    <font>
      <b/>
      <sz val="12"/>
      <color theme="1"/>
      <name val="等线"/>
      <charset val="1"/>
    </font>
    <font>
      <b/>
      <sz val="12"/>
      <name val="等线"/>
      <charset val="1"/>
    </font>
    <font>
      <sz val="12"/>
      <name val="宋体"/>
      <charset val="134"/>
    </font>
    <font>
      <sz val="12"/>
      <name val="等线"/>
      <charset val="134"/>
      <scheme val="minor"/>
    </font>
    <font>
      <sz val="12"/>
      <color theme="1"/>
      <name val="等线"/>
      <charset val="134"/>
      <scheme val="minor"/>
    </font>
    <font>
      <sz val="12"/>
      <name val="等线"/>
      <charset val="134"/>
    </font>
    <font>
      <sz val="12"/>
      <name val="宋体"/>
      <charset val="1"/>
    </font>
    <font>
      <sz val="12"/>
      <name val="等线"/>
      <charset val="1"/>
    </font>
    <font>
      <sz val="18"/>
      <name val="方正小标宋简体"/>
      <charset val="134"/>
    </font>
    <font>
      <b/>
      <sz val="12"/>
      <color theme="1"/>
      <name val="微软雅黑"/>
      <charset val="134"/>
    </font>
    <font>
      <b/>
      <sz val="12"/>
      <name val="微软雅黑"/>
      <charset val="134"/>
    </font>
    <font>
      <b/>
      <sz val="12"/>
      <name val="等线"/>
      <charset val="134"/>
    </font>
    <font>
      <b/>
      <sz val="12"/>
      <name val="仿宋_GB2312"/>
      <charset val="134"/>
    </font>
    <font>
      <sz val="12"/>
      <name val="等线"/>
      <charset val="1"/>
      <scheme val="minor"/>
    </font>
    <font>
      <sz val="11"/>
      <name val="等线"/>
      <charset val="134"/>
      <scheme val="minor"/>
    </font>
    <font>
      <sz val="12"/>
      <name val="仿宋_GB2312"/>
      <charset val="134"/>
    </font>
    <font>
      <sz val="11"/>
      <name val="方正小标宋简体"/>
      <charset val="134"/>
    </font>
    <font>
      <b/>
      <sz val="12"/>
      <name val="等线"/>
      <charset val="134"/>
      <scheme val="minor"/>
    </font>
    <font>
      <sz val="11"/>
      <name val="等线"/>
      <charset val="134"/>
    </font>
    <font>
      <b/>
      <sz val="14"/>
      <name val="等线"/>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7" borderId="4"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5" applyNumberFormat="0" applyFill="0" applyAlignment="0" applyProtection="0">
      <alignment vertical="center"/>
    </xf>
    <xf numFmtId="0" fontId="33" fillId="0" borderId="5" applyNumberFormat="0" applyFill="0" applyAlignment="0" applyProtection="0">
      <alignment vertical="center"/>
    </xf>
    <xf numFmtId="0" fontId="25" fillId="9" borderId="0" applyNumberFormat="0" applyBorder="0" applyAlignment="0" applyProtection="0">
      <alignment vertical="center"/>
    </xf>
    <xf numFmtId="0" fontId="28" fillId="0" borderId="6" applyNumberFormat="0" applyFill="0" applyAlignment="0" applyProtection="0">
      <alignment vertical="center"/>
    </xf>
    <xf numFmtId="0" fontId="25" fillId="10" borderId="0" applyNumberFormat="0" applyBorder="0" applyAlignment="0" applyProtection="0">
      <alignment vertical="center"/>
    </xf>
    <xf numFmtId="0" fontId="34" fillId="11" borderId="7" applyNumberFormat="0" applyAlignment="0" applyProtection="0">
      <alignment vertical="center"/>
    </xf>
    <xf numFmtId="0" fontId="35" fillId="11" borderId="3" applyNumberFormat="0" applyAlignment="0" applyProtection="0">
      <alignment vertical="center"/>
    </xf>
    <xf numFmtId="0" fontId="36" fillId="12" borderId="8"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9" applyNumberFormat="0" applyFill="0" applyAlignment="0" applyProtection="0">
      <alignment vertical="center"/>
    </xf>
    <xf numFmtId="0" fontId="38" fillId="0" borderId="10"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cellStyleXfs>
  <cellXfs count="79">
    <xf numFmtId="0" fontId="0" fillId="0" borderId="0" xfId="0"/>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xf>
    <xf numFmtId="10" fontId="5" fillId="0" borderId="1" xfId="0" applyNumberFormat="1" applyFont="1" applyFill="1" applyBorder="1" applyAlignment="1">
      <alignment horizontal="center"/>
    </xf>
    <xf numFmtId="176" fontId="5" fillId="0" borderId="1" xfId="0" applyNumberFormat="1" applyFont="1" applyFill="1" applyBorder="1" applyAlignment="1">
      <alignment horizontal="center"/>
    </xf>
    <xf numFmtId="10"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xf>
    <xf numFmtId="0" fontId="5" fillId="0" borderId="1" xfId="0" applyFont="1" applyFill="1" applyBorder="1" applyAlignment="1">
      <alignment horizontal="center"/>
    </xf>
    <xf numFmtId="10" fontId="6"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9" fontId="5" fillId="0" borderId="1" xfId="0" applyNumberFormat="1" applyFont="1" applyFill="1" applyBorder="1" applyAlignment="1">
      <alignment horizontal="center" vertical="center"/>
    </xf>
    <xf numFmtId="0" fontId="0" fillId="0" borderId="0" xfId="0" applyAlignment="1">
      <alignment vertical="center"/>
    </xf>
    <xf numFmtId="0" fontId="8" fillId="0" borderId="1" xfId="0" applyFont="1" applyFill="1" applyBorder="1" applyAlignment="1">
      <alignment vertical="center"/>
    </xf>
    <xf numFmtId="176"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10" fillId="0" borderId="0" xfId="0"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178" fontId="10" fillId="0" borderId="0"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0" fontId="14"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10" fontId="5" fillId="0" borderId="1" xfId="11"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10" fontId="15" fillId="0" borderId="1" xfId="0" applyNumberFormat="1"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wrapText="1"/>
    </xf>
    <xf numFmtId="10" fontId="17" fillId="0" borderId="2" xfId="0" applyNumberFormat="1" applyFont="1" applyFill="1" applyBorder="1" applyAlignment="1">
      <alignment horizontal="center" vertical="center" wrapText="1"/>
    </xf>
    <xf numFmtId="177" fontId="5" fillId="0" borderId="1" xfId="0" applyNumberFormat="1" applyFont="1" applyFill="1" applyBorder="1" applyAlignment="1" applyProtection="1">
      <alignment horizontal="center" vertical="center" wrapText="1"/>
    </xf>
    <xf numFmtId="10" fontId="5" fillId="0" borderId="1" xfId="11"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10" fontId="15" fillId="0" borderId="1" xfId="11" applyNumberFormat="1" applyFont="1" applyFill="1" applyBorder="1" applyAlignment="1">
      <alignment horizontal="center" vertical="center" wrapText="1"/>
    </xf>
    <xf numFmtId="178" fontId="18" fillId="0" borderId="0" xfId="0" applyNumberFormat="1" applyFont="1" applyFill="1" applyBorder="1" applyAlignment="1">
      <alignment horizontal="center" vertical="center" wrapText="1"/>
    </xf>
    <xf numFmtId="176" fontId="10" fillId="0" borderId="0"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0" fontId="19" fillId="0" borderId="1" xfId="0" applyNumberFormat="1" applyFont="1" applyFill="1" applyBorder="1" applyAlignment="1">
      <alignment horizontal="center" vertical="center" wrapText="1"/>
    </xf>
    <xf numFmtId="178"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177" fontId="14" fillId="0" borderId="1"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9" fontId="10" fillId="0" borderId="0"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xf>
    <xf numFmtId="9" fontId="5" fillId="0" borderId="1" xfId="0" applyNumberFormat="1" applyFont="1" applyFill="1" applyBorder="1" applyAlignment="1" applyProtection="1">
      <alignment horizontal="center" vertical="center"/>
    </xf>
    <xf numFmtId="0" fontId="1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16" fillId="0" borderId="0" xfId="0" applyFont="1"/>
    <xf numFmtId="0" fontId="16" fillId="0" borderId="0" xfId="0" applyFont="1"/>
    <xf numFmtId="0" fontId="10" fillId="0" borderId="0" xfId="0" applyFont="1" applyFill="1" applyAlignment="1">
      <alignment horizontal="center" vertical="center"/>
    </xf>
    <xf numFmtId="0" fontId="5" fillId="0" borderId="1" xfId="0" applyFont="1" applyFill="1" applyBorder="1" applyAlignment="1">
      <alignment horizontal="left"/>
    </xf>
    <xf numFmtId="0" fontId="6" fillId="0" borderId="0" xfId="0" applyFont="1"/>
    <xf numFmtId="0" fontId="0" fillId="0" borderId="0" xfId="0" applyAlignment="1">
      <alignment horizontal="center"/>
    </xf>
    <xf numFmtId="177" fontId="20" fillId="0" borderId="0" xfId="0" applyNumberFormat="1" applyFont="1" applyFill="1" applyAlignment="1">
      <alignment horizontal="left" vertical="top" wrapText="1"/>
    </xf>
    <xf numFmtId="177" fontId="21" fillId="0" borderId="1" xfId="0" applyNumberFormat="1" applyFont="1" applyFill="1" applyBorder="1" applyAlignment="1">
      <alignment horizontal="center" vertical="center" wrapText="1"/>
    </xf>
    <xf numFmtId="177" fontId="21" fillId="0" borderId="1" xfId="49"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lignment horizontal="center" vertical="center"/>
    </xf>
    <xf numFmtId="177"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2.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ZM\2024&#24180;\&#32467;&#20313;&#30041;&#29992;\2024.8.21&#32467;&#20313;&#30041;&#29992;&#30456;&#20851;&#25968;&#25454;\3.&#30465;&#25552;&#20379;&#25968;&#25454;\&#22269;&#37319;&#20108;&#65288;3&#24180;&#37319;&#36141;&#26399;&#65289;&#22269;&#37319;&#22235;&#65288;2-3&#24180;&#37319;&#36141;&#26399;&#65289;&#38598;&#37319;&#25191;&#34892;&#24180;&#24230;&#30456;&#20851;&#37319;&#36141;&#25968;&#25454;-&#30041;&#23384;&#32467;&#20313;&#25968;&#25454;%20-%20&#20113;&#28014;&#2406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ZM\2024&#24180;\&#32467;&#20313;&#30041;&#29992;\6&#25209;&#27425;&#32467;&#20313;&#30041;&#29992;\&#31532;&#20116;&#25209;&#32493;&#26399;&#65288;2022.10.9-2023.10.8&#65289;\&#31532;&#20116;&#25209;&#32493;&#26399;&#22269;&#23478;&#32452;&#32455;&#33647;&#21697;&#24102;&#37327;&#37319;&#36141;&#21307;&#20445;&#36164;&#37329;&#32467;&#20313;&#30041;&#29992;&#37329;&#39069;&#32479;&#3574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1-1"/>
      <sheetName val="附件1-2"/>
      <sheetName val="附件2-1"/>
      <sheetName val="附件2-2"/>
      <sheetName val="附件3"/>
      <sheetName val="附件4"/>
    </sheetNames>
    <sheetDataSet>
      <sheetData sheetId="0"/>
      <sheetData sheetId="1"/>
      <sheetData sheetId="2"/>
      <sheetData sheetId="3"/>
      <sheetData sheetId="4"/>
      <sheetData sheetId="5">
        <row r="3">
          <cell r="C3" t="str">
            <v>罗定市中医院</v>
          </cell>
          <cell r="D3">
            <v>2</v>
          </cell>
          <cell r="E3">
            <v>67405312.93</v>
          </cell>
          <cell r="F3">
            <v>1854251.52</v>
          </cell>
          <cell r="G3">
            <v>69259564.45</v>
          </cell>
        </row>
        <row r="4">
          <cell r="C4" t="str">
            <v>罗定市中医院</v>
          </cell>
          <cell r="D4">
            <v>4</v>
          </cell>
          <cell r="E4">
            <v>67343356.16</v>
          </cell>
          <cell r="F4">
            <v>1854251.52</v>
          </cell>
          <cell r="G4">
            <v>69197607.68</v>
          </cell>
        </row>
        <row r="5">
          <cell r="C5" t="str">
            <v>云浮市卫生学校诊所</v>
          </cell>
          <cell r="D5">
            <v>2</v>
          </cell>
          <cell r="E5">
            <v>40</v>
          </cell>
          <cell r="F5">
            <v>0</v>
          </cell>
          <cell r="G5">
            <v>40</v>
          </cell>
        </row>
        <row r="6">
          <cell r="C6" t="str">
            <v>云浮市卫生学校诊所</v>
          </cell>
          <cell r="D6">
            <v>4</v>
          </cell>
          <cell r="E6">
            <v>40</v>
          </cell>
          <cell r="F6">
            <v>0</v>
          </cell>
          <cell r="G6">
            <v>40</v>
          </cell>
        </row>
        <row r="7">
          <cell r="C7" t="str">
            <v>罗定市妇幼保健院</v>
          </cell>
          <cell r="D7">
            <v>4</v>
          </cell>
          <cell r="E7">
            <v>16241058.24</v>
          </cell>
          <cell r="F7">
            <v>282364.27</v>
          </cell>
          <cell r="G7">
            <v>16523422.51</v>
          </cell>
        </row>
        <row r="8">
          <cell r="C8" t="str">
            <v>罗定市妇幼保健院</v>
          </cell>
          <cell r="D8">
            <v>2</v>
          </cell>
          <cell r="E8">
            <v>16237433.62</v>
          </cell>
          <cell r="F8">
            <v>282364.27</v>
          </cell>
          <cell r="G8">
            <v>16519797.89</v>
          </cell>
        </row>
        <row r="9">
          <cell r="C9" t="str">
            <v>云浮市慢性病防治中心</v>
          </cell>
          <cell r="D9">
            <v>2</v>
          </cell>
          <cell r="E9">
            <v>5110311.54</v>
          </cell>
          <cell r="F9">
            <v>1239.5</v>
          </cell>
          <cell r="G9">
            <v>5111551.04</v>
          </cell>
        </row>
        <row r="10">
          <cell r="C10" t="str">
            <v>云浮市慢性病防治中心</v>
          </cell>
          <cell r="D10">
            <v>4</v>
          </cell>
          <cell r="E10">
            <v>4949362.56</v>
          </cell>
          <cell r="F10">
            <v>1239.5</v>
          </cell>
          <cell r="G10">
            <v>4950602.06</v>
          </cell>
        </row>
        <row r="11">
          <cell r="C11" t="str">
            <v>郁南县宝珠镇卫生院</v>
          </cell>
          <cell r="D11">
            <v>2</v>
          </cell>
          <cell r="E11">
            <v>2943859.29</v>
          </cell>
          <cell r="F11">
            <v>67414.5</v>
          </cell>
          <cell r="G11">
            <v>3011273.79</v>
          </cell>
        </row>
        <row r="12">
          <cell r="C12" t="str">
            <v>郁南县宝珠镇卫生院</v>
          </cell>
          <cell r="D12">
            <v>4</v>
          </cell>
          <cell r="E12">
            <v>2939322.64</v>
          </cell>
          <cell r="F12">
            <v>67414.5</v>
          </cell>
          <cell r="G12">
            <v>3006737.14</v>
          </cell>
        </row>
        <row r="13">
          <cell r="C13" t="str">
            <v>罗定市龙湾镇卫生院</v>
          </cell>
          <cell r="D13">
            <v>4</v>
          </cell>
          <cell r="E13">
            <v>5750592.5296</v>
          </cell>
          <cell r="F13">
            <v>112102</v>
          </cell>
          <cell r="G13">
            <v>5862694.5296</v>
          </cell>
        </row>
        <row r="14">
          <cell r="C14" t="str">
            <v>罗定市龙湾镇卫生院</v>
          </cell>
          <cell r="D14">
            <v>2</v>
          </cell>
          <cell r="E14">
            <v>5746376.8596</v>
          </cell>
          <cell r="F14">
            <v>112102</v>
          </cell>
          <cell r="G14">
            <v>5858478.8596</v>
          </cell>
        </row>
        <row r="15">
          <cell r="C15" t="str">
            <v>云浮市人民医院</v>
          </cell>
          <cell r="D15">
            <v>4</v>
          </cell>
          <cell r="E15">
            <v>157550110.56</v>
          </cell>
          <cell r="F15">
            <v>988631.5438</v>
          </cell>
          <cell r="G15">
            <v>158538742.1038</v>
          </cell>
        </row>
        <row r="16">
          <cell r="C16" t="str">
            <v>云浮市人民医院</v>
          </cell>
          <cell r="D16">
            <v>2</v>
          </cell>
          <cell r="E16">
            <v>157755315.36</v>
          </cell>
          <cell r="F16">
            <v>988631.5438</v>
          </cell>
          <cell r="G16">
            <v>158743946.9038</v>
          </cell>
        </row>
        <row r="17">
          <cell r="C17" t="str">
            <v>云浮市妇幼保健院</v>
          </cell>
          <cell r="D17">
            <v>2</v>
          </cell>
          <cell r="E17">
            <v>17726643.11</v>
          </cell>
          <cell r="F17">
            <v>140829.95</v>
          </cell>
          <cell r="G17">
            <v>17867473.06</v>
          </cell>
        </row>
        <row r="18">
          <cell r="C18" t="str">
            <v>云浮市妇幼保健院</v>
          </cell>
          <cell r="D18">
            <v>4</v>
          </cell>
          <cell r="E18">
            <v>17564428.37</v>
          </cell>
          <cell r="F18">
            <v>140829.95</v>
          </cell>
          <cell r="G18">
            <v>17705258.32</v>
          </cell>
        </row>
        <row r="19">
          <cell r="C19" t="str">
            <v>云浮市中医院</v>
          </cell>
          <cell r="D19">
            <v>4</v>
          </cell>
          <cell r="E19">
            <v>61723252.7112</v>
          </cell>
          <cell r="F19">
            <v>190909.7</v>
          </cell>
          <cell r="G19">
            <v>61914162.4112</v>
          </cell>
        </row>
        <row r="20">
          <cell r="C20" t="str">
            <v>云浮市中医院</v>
          </cell>
          <cell r="D20">
            <v>2</v>
          </cell>
          <cell r="E20">
            <v>62008721.8912</v>
          </cell>
          <cell r="F20">
            <v>190909.7</v>
          </cell>
          <cell r="G20">
            <v>62199631.5912</v>
          </cell>
        </row>
        <row r="21">
          <cell r="C21" t="str">
            <v>罗定市华石镇卫生院</v>
          </cell>
          <cell r="D21">
            <v>2</v>
          </cell>
          <cell r="E21">
            <v>3236317.47</v>
          </cell>
          <cell r="F21">
            <v>36181.6</v>
          </cell>
          <cell r="G21">
            <v>3272499.07</v>
          </cell>
        </row>
        <row r="22">
          <cell r="C22" t="str">
            <v>罗定市华石镇卫生院</v>
          </cell>
          <cell r="D22">
            <v>4</v>
          </cell>
          <cell r="E22">
            <v>3239630.57</v>
          </cell>
          <cell r="F22">
            <v>36181.6</v>
          </cell>
          <cell r="G22">
            <v>3275812.17</v>
          </cell>
        </row>
        <row r="23">
          <cell r="C23" t="str">
            <v>郁南县千官中心卫生院</v>
          </cell>
          <cell r="D23">
            <v>2</v>
          </cell>
          <cell r="E23">
            <v>4554152.85</v>
          </cell>
          <cell r="F23">
            <v>40032</v>
          </cell>
          <cell r="G23">
            <v>4594184.85</v>
          </cell>
        </row>
        <row r="24">
          <cell r="C24" t="str">
            <v>郁南县千官中心卫生院</v>
          </cell>
          <cell r="D24">
            <v>4</v>
          </cell>
          <cell r="E24">
            <v>4554152.85</v>
          </cell>
          <cell r="F24">
            <v>41612</v>
          </cell>
          <cell r="G24">
            <v>4595764.85</v>
          </cell>
        </row>
        <row r="25">
          <cell r="C25" t="str">
            <v>郁南县南江口镇卫生院</v>
          </cell>
          <cell r="D25">
            <v>2</v>
          </cell>
          <cell r="E25">
            <v>3777308.26</v>
          </cell>
          <cell r="F25">
            <v>6700</v>
          </cell>
          <cell r="G25">
            <v>3784008.26</v>
          </cell>
        </row>
        <row r="26">
          <cell r="C26" t="str">
            <v>郁南县南江口镇卫生院</v>
          </cell>
          <cell r="D26">
            <v>4</v>
          </cell>
          <cell r="E26">
            <v>3729696.2</v>
          </cell>
          <cell r="F26">
            <v>6700</v>
          </cell>
          <cell r="G26">
            <v>3736396.2</v>
          </cell>
        </row>
        <row r="27">
          <cell r="C27" t="str">
            <v>罗定市罗平镇卫生院</v>
          </cell>
          <cell r="D27">
            <v>4</v>
          </cell>
          <cell r="E27">
            <v>9192364.45</v>
          </cell>
          <cell r="F27">
            <v>42215.4</v>
          </cell>
          <cell r="G27">
            <v>9234579.85</v>
          </cell>
        </row>
        <row r="28">
          <cell r="C28" t="str">
            <v>罗定市罗平镇卫生院</v>
          </cell>
          <cell r="D28">
            <v>2</v>
          </cell>
          <cell r="E28">
            <v>9136207.45</v>
          </cell>
          <cell r="F28">
            <v>42215.4</v>
          </cell>
          <cell r="G28">
            <v>9178422.85</v>
          </cell>
        </row>
        <row r="29">
          <cell r="C29" t="str">
            <v>新兴县中医院</v>
          </cell>
          <cell r="D29">
            <v>4</v>
          </cell>
          <cell r="E29">
            <v>33359371.76</v>
          </cell>
          <cell r="F29">
            <v>172220</v>
          </cell>
          <cell r="G29">
            <v>33531591.76</v>
          </cell>
        </row>
        <row r="30">
          <cell r="C30" t="str">
            <v>新兴县中医院</v>
          </cell>
          <cell r="D30">
            <v>2</v>
          </cell>
          <cell r="E30">
            <v>33835957.02</v>
          </cell>
          <cell r="F30">
            <v>172220</v>
          </cell>
          <cell r="G30">
            <v>34008177.02</v>
          </cell>
        </row>
        <row r="31">
          <cell r="C31" t="str">
            <v>新兴县慢性病防治站</v>
          </cell>
          <cell r="D31">
            <v>4</v>
          </cell>
          <cell r="E31">
            <v>2336362.41</v>
          </cell>
          <cell r="F31">
            <v>29732.64</v>
          </cell>
          <cell r="G31">
            <v>2366095.05</v>
          </cell>
        </row>
        <row r="32">
          <cell r="C32" t="str">
            <v>新兴县慢性病防治站</v>
          </cell>
          <cell r="D32">
            <v>2</v>
          </cell>
          <cell r="E32">
            <v>2376161.54</v>
          </cell>
          <cell r="F32">
            <v>29732.64</v>
          </cell>
          <cell r="G32">
            <v>2405894.18</v>
          </cell>
        </row>
        <row r="33">
          <cell r="C33" t="str">
            <v>云浮市（罗定）第三人民医院</v>
          </cell>
          <cell r="D33">
            <v>4</v>
          </cell>
          <cell r="E33">
            <v>26935836.01</v>
          </cell>
          <cell r="F33">
            <v>17568.97</v>
          </cell>
          <cell r="G33">
            <v>26953404.98</v>
          </cell>
        </row>
        <row r="34">
          <cell r="C34" t="str">
            <v>云浮市（罗定）第三人民医院</v>
          </cell>
          <cell r="D34">
            <v>2</v>
          </cell>
          <cell r="E34">
            <v>27361101.31</v>
          </cell>
          <cell r="F34">
            <v>17568.97</v>
          </cell>
          <cell r="G34">
            <v>27378670.28</v>
          </cell>
        </row>
        <row r="35">
          <cell r="C35" t="str">
            <v>新兴县人民医院</v>
          </cell>
          <cell r="D35">
            <v>2</v>
          </cell>
          <cell r="E35">
            <v>138072016.26</v>
          </cell>
          <cell r="F35">
            <v>3602137.42</v>
          </cell>
          <cell r="G35">
            <v>141674153.68</v>
          </cell>
        </row>
        <row r="36">
          <cell r="C36" t="str">
            <v>新兴县人民医院</v>
          </cell>
          <cell r="D36">
            <v>4</v>
          </cell>
          <cell r="E36">
            <v>137096226</v>
          </cell>
          <cell r="F36">
            <v>3602137.42</v>
          </cell>
          <cell r="G36">
            <v>140698363.42</v>
          </cell>
        </row>
        <row r="37">
          <cell r="C37" t="str">
            <v>郁南县人民医院</v>
          </cell>
          <cell r="D37">
            <v>4</v>
          </cell>
          <cell r="E37">
            <v>66254868.47</v>
          </cell>
          <cell r="F37">
            <v>591508.61</v>
          </cell>
          <cell r="G37">
            <v>66846377.08</v>
          </cell>
        </row>
        <row r="38">
          <cell r="C38" t="str">
            <v>郁南县人民医院</v>
          </cell>
          <cell r="D38">
            <v>2</v>
          </cell>
          <cell r="E38">
            <v>66324888.58</v>
          </cell>
          <cell r="F38">
            <v>591508.61</v>
          </cell>
          <cell r="G38">
            <v>66916397.19</v>
          </cell>
        </row>
        <row r="39">
          <cell r="C39" t="str">
            <v>郁南县中医院</v>
          </cell>
          <cell r="D39">
            <v>2</v>
          </cell>
          <cell r="E39">
            <v>16670070.67</v>
          </cell>
          <cell r="F39">
            <v>304348.74</v>
          </cell>
          <cell r="G39">
            <v>16974419.41</v>
          </cell>
        </row>
        <row r="40">
          <cell r="C40" t="str">
            <v>郁南县中医院</v>
          </cell>
          <cell r="D40">
            <v>4</v>
          </cell>
          <cell r="E40">
            <v>16635815.47</v>
          </cell>
          <cell r="F40">
            <v>326042.94</v>
          </cell>
          <cell r="G40">
            <v>16961858.41</v>
          </cell>
        </row>
        <row r="41">
          <cell r="C41" t="str">
            <v>罗定市素龙街道素龙社区卫生服务中心</v>
          </cell>
          <cell r="D41">
            <v>2</v>
          </cell>
          <cell r="E41">
            <v>5069298.19</v>
          </cell>
          <cell r="F41">
            <v>17344.2</v>
          </cell>
          <cell r="G41">
            <v>5086642.39</v>
          </cell>
        </row>
        <row r="42">
          <cell r="C42" t="str">
            <v>罗定市素龙街道素龙社区卫生服务中心</v>
          </cell>
          <cell r="D42">
            <v>4</v>
          </cell>
          <cell r="E42">
            <v>5143123</v>
          </cell>
          <cell r="F42">
            <v>17344.2</v>
          </cell>
          <cell r="G42">
            <v>5160467.2</v>
          </cell>
        </row>
        <row r="43">
          <cell r="C43" t="str">
            <v>郁南县桂圩镇卫生院</v>
          </cell>
          <cell r="D43">
            <v>2</v>
          </cell>
          <cell r="E43">
            <v>8517142.45</v>
          </cell>
          <cell r="F43">
            <v>111565</v>
          </cell>
          <cell r="G43">
            <v>8628707.45</v>
          </cell>
        </row>
        <row r="44">
          <cell r="C44" t="str">
            <v>郁南县桂圩镇卫生院</v>
          </cell>
          <cell r="D44">
            <v>4</v>
          </cell>
          <cell r="E44">
            <v>8540434.23</v>
          </cell>
          <cell r="F44">
            <v>111565</v>
          </cell>
          <cell r="G44">
            <v>8651999.23</v>
          </cell>
        </row>
        <row r="45">
          <cell r="C45" t="str">
            <v>罗定市第五人民医院</v>
          </cell>
          <cell r="D45">
            <v>4</v>
          </cell>
          <cell r="E45">
            <v>2250712.24</v>
          </cell>
          <cell r="F45">
            <v>102201</v>
          </cell>
          <cell r="G45">
            <v>2352913.24</v>
          </cell>
        </row>
        <row r="46">
          <cell r="C46" t="str">
            <v>罗定市第五人民医院</v>
          </cell>
          <cell r="D46">
            <v>2</v>
          </cell>
          <cell r="E46">
            <v>2387996.34</v>
          </cell>
          <cell r="F46">
            <v>102201</v>
          </cell>
          <cell r="G46">
            <v>2490197.34</v>
          </cell>
        </row>
        <row r="47">
          <cell r="C47" t="str">
            <v>云浮市云安区都杨镇卫生院</v>
          </cell>
          <cell r="D47">
            <v>2</v>
          </cell>
          <cell r="E47">
            <v>1608158.88</v>
          </cell>
          <cell r="F47">
            <v>19850</v>
          </cell>
          <cell r="G47">
            <v>1628008.88</v>
          </cell>
        </row>
        <row r="48">
          <cell r="C48" t="str">
            <v>云浮市云安区都杨镇卫生院</v>
          </cell>
          <cell r="D48">
            <v>4</v>
          </cell>
          <cell r="E48">
            <v>1600049.58</v>
          </cell>
          <cell r="F48">
            <v>19850</v>
          </cell>
          <cell r="G48">
            <v>1619899.58</v>
          </cell>
        </row>
        <row r="49">
          <cell r="C49" t="str">
            <v>郁南县建城中心卫生院</v>
          </cell>
          <cell r="D49">
            <v>4</v>
          </cell>
          <cell r="E49">
            <v>2928015</v>
          </cell>
          <cell r="F49">
            <v>58611.58</v>
          </cell>
          <cell r="G49">
            <v>2986626.58</v>
          </cell>
        </row>
        <row r="50">
          <cell r="C50" t="str">
            <v>郁南县建城中心卫生院</v>
          </cell>
          <cell r="D50">
            <v>2</v>
          </cell>
          <cell r="E50">
            <v>2922555.7</v>
          </cell>
          <cell r="F50">
            <v>58611.58</v>
          </cell>
          <cell r="G50">
            <v>2981167.28</v>
          </cell>
        </row>
        <row r="51">
          <cell r="C51" t="str">
            <v>郁南县大方镇卫生院</v>
          </cell>
          <cell r="D51">
            <v>2</v>
          </cell>
          <cell r="E51">
            <v>982774.2</v>
          </cell>
          <cell r="F51">
            <v>6693.4</v>
          </cell>
          <cell r="G51">
            <v>989467.6</v>
          </cell>
        </row>
        <row r="52">
          <cell r="C52" t="str">
            <v>郁南县大方镇卫生院</v>
          </cell>
          <cell r="D52">
            <v>4</v>
          </cell>
          <cell r="E52">
            <v>977443.42</v>
          </cell>
          <cell r="F52">
            <v>6693.4</v>
          </cell>
          <cell r="G52">
            <v>984136.82</v>
          </cell>
        </row>
        <row r="53">
          <cell r="C53" t="str">
            <v>郁南县第二人民医院</v>
          </cell>
          <cell r="D53">
            <v>2</v>
          </cell>
          <cell r="E53">
            <v>32556168.8</v>
          </cell>
          <cell r="F53">
            <v>791673.48</v>
          </cell>
          <cell r="G53">
            <v>33347842.28</v>
          </cell>
        </row>
        <row r="54">
          <cell r="C54" t="str">
            <v>郁南县第二人民医院</v>
          </cell>
          <cell r="D54">
            <v>4</v>
          </cell>
          <cell r="E54">
            <v>31869949.09</v>
          </cell>
          <cell r="F54">
            <v>791673.48</v>
          </cell>
          <cell r="G54">
            <v>32661622.57</v>
          </cell>
        </row>
        <row r="55">
          <cell r="C55" t="str">
            <v>郁南县平台镇卫生院</v>
          </cell>
          <cell r="D55">
            <v>2</v>
          </cell>
          <cell r="E55">
            <v>2938925.77</v>
          </cell>
          <cell r="F55">
            <v>18990</v>
          </cell>
          <cell r="G55">
            <v>2957915.77</v>
          </cell>
        </row>
        <row r="56">
          <cell r="C56" t="str">
            <v>郁南县平台镇卫生院</v>
          </cell>
          <cell r="D56">
            <v>4</v>
          </cell>
          <cell r="E56">
            <v>2939355.77</v>
          </cell>
          <cell r="F56">
            <v>18990</v>
          </cell>
          <cell r="G56">
            <v>2958345.77</v>
          </cell>
        </row>
        <row r="57">
          <cell r="C57" t="str">
            <v>郁南县大湾镇卫生院</v>
          </cell>
          <cell r="D57">
            <v>4</v>
          </cell>
          <cell r="E57">
            <v>2143465.24</v>
          </cell>
          <cell r="F57">
            <v>73525.7</v>
          </cell>
          <cell r="G57">
            <v>2216990.94</v>
          </cell>
        </row>
        <row r="58">
          <cell r="C58" t="str">
            <v>郁南县大湾镇卫生院</v>
          </cell>
          <cell r="D58">
            <v>2</v>
          </cell>
          <cell r="E58">
            <v>2177493.24</v>
          </cell>
          <cell r="F58">
            <v>73525.7</v>
          </cell>
          <cell r="G58">
            <v>2251018.94</v>
          </cell>
        </row>
        <row r="59">
          <cell r="C59" t="str">
            <v>新兴县妇幼保健院</v>
          </cell>
          <cell r="D59">
            <v>4</v>
          </cell>
          <cell r="E59">
            <v>16725778.38</v>
          </cell>
          <cell r="F59">
            <v>95363.332</v>
          </cell>
          <cell r="G59">
            <v>16821141.712</v>
          </cell>
        </row>
        <row r="60">
          <cell r="C60" t="str">
            <v>新兴县妇幼保健院</v>
          </cell>
          <cell r="D60">
            <v>2</v>
          </cell>
          <cell r="E60">
            <v>16574203.66</v>
          </cell>
          <cell r="F60">
            <v>84376.132</v>
          </cell>
          <cell r="G60">
            <v>16658579.792</v>
          </cell>
        </row>
        <row r="61">
          <cell r="C61" t="str">
            <v>云浮市云城区腰古中心卫生院</v>
          </cell>
          <cell r="D61">
            <v>2</v>
          </cell>
          <cell r="E61">
            <v>5427676.91</v>
          </cell>
          <cell r="F61">
            <v>66745.7</v>
          </cell>
          <cell r="G61">
            <v>5494422.61</v>
          </cell>
        </row>
        <row r="62">
          <cell r="C62" t="str">
            <v>云浮市云城区腰古中心卫生院</v>
          </cell>
          <cell r="D62">
            <v>4</v>
          </cell>
          <cell r="E62">
            <v>5319033.27</v>
          </cell>
          <cell r="F62">
            <v>66745.7</v>
          </cell>
          <cell r="G62">
            <v>5385778.97</v>
          </cell>
        </row>
        <row r="63">
          <cell r="C63" t="str">
            <v>罗定市人民医院</v>
          </cell>
          <cell r="D63">
            <v>4</v>
          </cell>
          <cell r="E63">
            <v>170826123.33</v>
          </cell>
          <cell r="F63">
            <v>3598709.96</v>
          </cell>
          <cell r="G63">
            <v>174424833.29</v>
          </cell>
        </row>
        <row r="64">
          <cell r="C64" t="str">
            <v>罗定市人民医院</v>
          </cell>
          <cell r="D64">
            <v>2</v>
          </cell>
          <cell r="E64">
            <v>171921855.19</v>
          </cell>
          <cell r="F64">
            <v>3768063.96</v>
          </cell>
          <cell r="G64">
            <v>175689919.15</v>
          </cell>
        </row>
        <row r="65">
          <cell r="C65" t="str">
            <v>郁南县宋桂镇卫生院</v>
          </cell>
          <cell r="D65">
            <v>2</v>
          </cell>
          <cell r="E65">
            <v>2206386.48</v>
          </cell>
          <cell r="F65">
            <v>26639.5</v>
          </cell>
          <cell r="G65">
            <v>2233025.98</v>
          </cell>
        </row>
        <row r="66">
          <cell r="C66" t="str">
            <v>郁南县宋桂镇卫生院</v>
          </cell>
          <cell r="D66">
            <v>4</v>
          </cell>
          <cell r="E66">
            <v>2216459.48</v>
          </cell>
          <cell r="F66">
            <v>26639.5</v>
          </cell>
          <cell r="G66">
            <v>2243098.98</v>
          </cell>
        </row>
        <row r="67">
          <cell r="C67" t="str">
            <v>云浮市云城区云城街社区卫生服务中心</v>
          </cell>
          <cell r="D67">
            <v>4</v>
          </cell>
          <cell r="E67">
            <v>3935187.69</v>
          </cell>
          <cell r="F67">
            <v>2276.2</v>
          </cell>
          <cell r="G67">
            <v>3937463.89</v>
          </cell>
        </row>
        <row r="68">
          <cell r="C68" t="str">
            <v>云浮市云城区云城街社区卫生服务中心</v>
          </cell>
          <cell r="D68">
            <v>2</v>
          </cell>
          <cell r="E68">
            <v>3930135.79</v>
          </cell>
          <cell r="F68">
            <v>2276.2</v>
          </cell>
          <cell r="G68">
            <v>3932411.99</v>
          </cell>
        </row>
        <row r="69">
          <cell r="C69" t="str">
            <v>云浮市云城区河口街社区卫生服务中心</v>
          </cell>
          <cell r="D69">
            <v>2</v>
          </cell>
          <cell r="E69">
            <v>1739842.07</v>
          </cell>
          <cell r="F69">
            <v>34556</v>
          </cell>
          <cell r="G69">
            <v>1774398.07</v>
          </cell>
        </row>
        <row r="70">
          <cell r="C70" t="str">
            <v>云浮市云城区河口街社区卫生服务中心</v>
          </cell>
          <cell r="D70">
            <v>4</v>
          </cell>
          <cell r="E70">
            <v>1772430.27</v>
          </cell>
          <cell r="F70">
            <v>34556</v>
          </cell>
          <cell r="G70">
            <v>1806986.27</v>
          </cell>
        </row>
        <row r="71">
          <cell r="C71" t="str">
            <v>云浮市云城区思劳卫生院</v>
          </cell>
          <cell r="D71">
            <v>4</v>
          </cell>
          <cell r="E71">
            <v>1955162.2012</v>
          </cell>
          <cell r="F71">
            <v>11223.3</v>
          </cell>
          <cell r="G71">
            <v>1966385.5012</v>
          </cell>
        </row>
        <row r="72">
          <cell r="C72" t="str">
            <v>云浮市云城区思劳卫生院</v>
          </cell>
          <cell r="D72">
            <v>2</v>
          </cell>
          <cell r="E72">
            <v>2049239.0512</v>
          </cell>
          <cell r="F72">
            <v>11223.3</v>
          </cell>
          <cell r="G72">
            <v>2060462.3512</v>
          </cell>
        </row>
        <row r="73">
          <cell r="C73" t="str">
            <v>云浮市云城区安塘街社区卫生服务中心</v>
          </cell>
          <cell r="D73">
            <v>4</v>
          </cell>
          <cell r="E73">
            <v>2933992.96</v>
          </cell>
          <cell r="F73">
            <v>5873</v>
          </cell>
          <cell r="G73">
            <v>2939865.96</v>
          </cell>
        </row>
        <row r="74">
          <cell r="C74" t="str">
            <v>云浮市云城区安塘街社区卫生服务中心</v>
          </cell>
          <cell r="D74">
            <v>2</v>
          </cell>
          <cell r="E74">
            <v>2899034.92</v>
          </cell>
          <cell r="F74">
            <v>5873</v>
          </cell>
          <cell r="G74">
            <v>2904907.92</v>
          </cell>
        </row>
        <row r="75">
          <cell r="C75" t="str">
            <v>郁南县妇幼保健院</v>
          </cell>
          <cell r="D75">
            <v>2</v>
          </cell>
          <cell r="E75">
            <v>4341822.69</v>
          </cell>
          <cell r="F75">
            <v>95861.1</v>
          </cell>
          <cell r="G75">
            <v>4437683.79</v>
          </cell>
        </row>
        <row r="76">
          <cell r="C76" t="str">
            <v>郁南县妇幼保健院</v>
          </cell>
          <cell r="D76">
            <v>4</v>
          </cell>
          <cell r="E76">
            <v>4439215.91</v>
          </cell>
          <cell r="F76">
            <v>95861.1</v>
          </cell>
          <cell r="G76">
            <v>4535077.01</v>
          </cell>
        </row>
        <row r="77">
          <cell r="C77" t="str">
            <v>郁南县河口镇卫生院</v>
          </cell>
          <cell r="D77">
            <v>2</v>
          </cell>
          <cell r="E77">
            <v>3597698.4788</v>
          </cell>
          <cell r="F77">
            <v>79523.5</v>
          </cell>
          <cell r="G77">
            <v>3677221.9788</v>
          </cell>
        </row>
        <row r="78">
          <cell r="C78" t="str">
            <v>郁南县河口镇卫生院</v>
          </cell>
          <cell r="D78">
            <v>4</v>
          </cell>
          <cell r="E78">
            <v>3541564.4988</v>
          </cell>
          <cell r="F78">
            <v>79523.5</v>
          </cell>
          <cell r="G78">
            <v>3621087.9988</v>
          </cell>
        </row>
        <row r="79">
          <cell r="C79" t="str">
            <v>罗定市加益镇卫生院</v>
          </cell>
          <cell r="D79">
            <v>4</v>
          </cell>
          <cell r="E79">
            <v>918525.86</v>
          </cell>
          <cell r="F79">
            <v>0</v>
          </cell>
          <cell r="G79">
            <v>918525.86</v>
          </cell>
        </row>
        <row r="80">
          <cell r="C80" t="str">
            <v>罗定市加益镇卫生院</v>
          </cell>
          <cell r="D80">
            <v>2</v>
          </cell>
          <cell r="E80">
            <v>915556.39</v>
          </cell>
          <cell r="F80">
            <v>0</v>
          </cell>
          <cell r="G80">
            <v>915556.39</v>
          </cell>
        </row>
        <row r="81">
          <cell r="C81" t="str">
            <v>郁南县东坝镇卫生院</v>
          </cell>
          <cell r="D81">
            <v>2</v>
          </cell>
          <cell r="E81">
            <v>5837580.47</v>
          </cell>
          <cell r="F81">
            <v>115245</v>
          </cell>
          <cell r="G81">
            <v>5952825.47</v>
          </cell>
        </row>
        <row r="82">
          <cell r="C82" t="str">
            <v>郁南县东坝镇卫生院</v>
          </cell>
          <cell r="D82">
            <v>4</v>
          </cell>
          <cell r="E82">
            <v>5852951.13</v>
          </cell>
          <cell r="F82">
            <v>118593</v>
          </cell>
          <cell r="G82">
            <v>5971544.13</v>
          </cell>
        </row>
        <row r="83">
          <cell r="C83" t="str">
            <v>罗定市黎少镇中心卫生院</v>
          </cell>
          <cell r="D83">
            <v>4</v>
          </cell>
          <cell r="E83">
            <v>5413833.13</v>
          </cell>
          <cell r="F83">
            <v>143326.8</v>
          </cell>
          <cell r="G83">
            <v>5557159.93</v>
          </cell>
        </row>
        <row r="84">
          <cell r="C84" t="str">
            <v>罗定市黎少镇中心卫生院</v>
          </cell>
          <cell r="D84">
            <v>2</v>
          </cell>
          <cell r="E84">
            <v>5391186.93</v>
          </cell>
          <cell r="F84">
            <v>143326.8</v>
          </cell>
          <cell r="G84">
            <v>5534513.73</v>
          </cell>
        </row>
        <row r="85">
          <cell r="C85" t="str">
            <v>罗定市生江镇卫生院</v>
          </cell>
          <cell r="D85">
            <v>2</v>
          </cell>
          <cell r="E85">
            <v>3229044.81</v>
          </cell>
          <cell r="F85">
            <v>61746.2</v>
          </cell>
          <cell r="G85">
            <v>3290791.01</v>
          </cell>
        </row>
        <row r="86">
          <cell r="C86" t="str">
            <v>罗定市生江镇卫生院</v>
          </cell>
          <cell r="D86">
            <v>4</v>
          </cell>
          <cell r="E86">
            <v>3236898.11</v>
          </cell>
          <cell r="F86">
            <v>61771.2</v>
          </cell>
          <cell r="G86">
            <v>3298669.31</v>
          </cell>
        </row>
        <row r="87">
          <cell r="C87" t="str">
            <v>云浮市云城区南盛镇卫生院</v>
          </cell>
          <cell r="D87">
            <v>4</v>
          </cell>
          <cell r="E87">
            <v>3871752.28</v>
          </cell>
          <cell r="F87">
            <v>9586</v>
          </cell>
          <cell r="G87">
            <v>3881338.28</v>
          </cell>
        </row>
        <row r="88">
          <cell r="C88" t="str">
            <v>云浮市云城区南盛镇卫生院</v>
          </cell>
          <cell r="D88">
            <v>2</v>
          </cell>
          <cell r="E88">
            <v>3630385.3</v>
          </cell>
          <cell r="F88">
            <v>9586</v>
          </cell>
          <cell r="G88">
            <v>3639971.3</v>
          </cell>
        </row>
        <row r="89">
          <cell r="C89" t="str">
            <v>新兴县水台镇卫生院</v>
          </cell>
          <cell r="D89">
            <v>4</v>
          </cell>
          <cell r="E89">
            <v>2060847.03</v>
          </cell>
          <cell r="F89">
            <v>28762</v>
          </cell>
          <cell r="G89">
            <v>2089609.03</v>
          </cell>
        </row>
        <row r="90">
          <cell r="C90" t="str">
            <v>新兴县水台镇卫生院</v>
          </cell>
          <cell r="D90">
            <v>2</v>
          </cell>
          <cell r="E90">
            <v>2053114.18</v>
          </cell>
          <cell r="F90">
            <v>28762</v>
          </cell>
          <cell r="G90">
            <v>2081876.18</v>
          </cell>
        </row>
        <row r="91">
          <cell r="C91" t="str">
            <v>新兴县车岗镇卫生院</v>
          </cell>
          <cell r="D91">
            <v>4</v>
          </cell>
          <cell r="E91">
            <v>2540182.79</v>
          </cell>
          <cell r="F91">
            <v>31541.49</v>
          </cell>
          <cell r="G91">
            <v>2571724.28</v>
          </cell>
        </row>
        <row r="92">
          <cell r="C92" t="str">
            <v>新兴县车岗镇卫生院</v>
          </cell>
          <cell r="D92">
            <v>2</v>
          </cell>
          <cell r="E92">
            <v>2547199.81</v>
          </cell>
          <cell r="F92">
            <v>31541.49</v>
          </cell>
          <cell r="G92">
            <v>2578741.3</v>
          </cell>
        </row>
        <row r="93">
          <cell r="C93" t="str">
            <v>罗定市苹塘镇卫生院</v>
          </cell>
          <cell r="D93">
            <v>2</v>
          </cell>
          <cell r="E93">
            <v>4805913.88</v>
          </cell>
          <cell r="F93">
            <v>1250</v>
          </cell>
          <cell r="G93">
            <v>4807163.88</v>
          </cell>
        </row>
        <row r="94">
          <cell r="C94" t="str">
            <v>罗定市苹塘镇卫生院</v>
          </cell>
          <cell r="D94">
            <v>4</v>
          </cell>
          <cell r="E94">
            <v>4861533.78</v>
          </cell>
          <cell r="F94">
            <v>1250</v>
          </cell>
          <cell r="G94">
            <v>4862783.78</v>
          </cell>
        </row>
        <row r="95">
          <cell r="C95" t="str">
            <v>云浮市云安区人民医院</v>
          </cell>
          <cell r="D95">
            <v>2</v>
          </cell>
          <cell r="E95">
            <v>3124529.81</v>
          </cell>
          <cell r="F95">
            <v>155838.57</v>
          </cell>
          <cell r="G95">
            <v>3280368.38</v>
          </cell>
        </row>
        <row r="96">
          <cell r="C96" t="str">
            <v>云浮市云安区人民医院</v>
          </cell>
          <cell r="D96">
            <v>4</v>
          </cell>
          <cell r="E96">
            <v>3224389.11</v>
          </cell>
          <cell r="F96">
            <v>155838.57</v>
          </cell>
          <cell r="G96">
            <v>3380227.68</v>
          </cell>
        </row>
        <row r="97">
          <cell r="C97" t="str">
            <v>罗定市附城街道附城社区卫生服务中心</v>
          </cell>
          <cell r="D97">
            <v>2</v>
          </cell>
          <cell r="E97">
            <v>9204178.64</v>
          </cell>
          <cell r="F97">
            <v>77480</v>
          </cell>
          <cell r="G97">
            <v>9281658.64</v>
          </cell>
        </row>
        <row r="98">
          <cell r="C98" t="str">
            <v>罗定市附城街道附城社区卫生服务中心</v>
          </cell>
          <cell r="D98">
            <v>4</v>
          </cell>
          <cell r="E98">
            <v>9102336.58</v>
          </cell>
          <cell r="F98">
            <v>77480</v>
          </cell>
          <cell r="G98">
            <v>9179816.58</v>
          </cell>
        </row>
        <row r="99">
          <cell r="C99" t="str">
            <v>罗定市太平镇卫生院</v>
          </cell>
          <cell r="D99">
            <v>2</v>
          </cell>
          <cell r="E99">
            <v>4416793.48</v>
          </cell>
          <cell r="F99">
            <v>35202</v>
          </cell>
          <cell r="G99">
            <v>4451995.48</v>
          </cell>
        </row>
        <row r="100">
          <cell r="C100" t="str">
            <v>罗定市太平镇卫生院</v>
          </cell>
          <cell r="D100">
            <v>4</v>
          </cell>
          <cell r="E100">
            <v>4366024.58</v>
          </cell>
          <cell r="F100">
            <v>35202</v>
          </cell>
          <cell r="G100">
            <v>4401226.58</v>
          </cell>
        </row>
        <row r="101">
          <cell r="C101" t="str">
            <v>罗定市泗纶镇中心卫生院</v>
          </cell>
          <cell r="D101">
            <v>2</v>
          </cell>
          <cell r="E101">
            <v>7267161.05</v>
          </cell>
          <cell r="F101">
            <v>136028</v>
          </cell>
          <cell r="G101">
            <v>7403189.05</v>
          </cell>
        </row>
        <row r="102">
          <cell r="C102" t="str">
            <v>罗定市泗纶镇中心卫生院</v>
          </cell>
          <cell r="D102">
            <v>4</v>
          </cell>
          <cell r="E102">
            <v>7294527.47</v>
          </cell>
          <cell r="F102">
            <v>114322</v>
          </cell>
          <cell r="G102">
            <v>7408849.47</v>
          </cell>
        </row>
        <row r="103">
          <cell r="C103" t="str">
            <v>新兴县里洞镇卫生院</v>
          </cell>
          <cell r="D103">
            <v>2</v>
          </cell>
          <cell r="E103">
            <v>1684235.2</v>
          </cell>
          <cell r="F103">
            <v>11850.5</v>
          </cell>
          <cell r="G103">
            <v>1696085.7</v>
          </cell>
        </row>
        <row r="104">
          <cell r="C104" t="str">
            <v>新兴县里洞镇卫生院</v>
          </cell>
          <cell r="D104">
            <v>4</v>
          </cell>
          <cell r="E104">
            <v>1662887.2</v>
          </cell>
          <cell r="F104">
            <v>11850.5</v>
          </cell>
          <cell r="G104">
            <v>1674737.7</v>
          </cell>
        </row>
        <row r="105">
          <cell r="C105" t="str">
            <v>罗定市罗镜镇中心卫生院</v>
          </cell>
          <cell r="D105">
            <v>2</v>
          </cell>
          <cell r="E105">
            <v>9567415.04</v>
          </cell>
          <cell r="F105">
            <v>313745</v>
          </cell>
          <cell r="G105">
            <v>9881160.04</v>
          </cell>
        </row>
        <row r="106">
          <cell r="C106" t="str">
            <v>罗定市罗镜镇中心卫生院</v>
          </cell>
          <cell r="D106">
            <v>4</v>
          </cell>
          <cell r="E106">
            <v>9592665.84</v>
          </cell>
          <cell r="F106">
            <v>313745</v>
          </cell>
          <cell r="G106">
            <v>9906410.84</v>
          </cell>
        </row>
        <row r="107">
          <cell r="C107" t="str">
            <v>云浮市云城区前锋镇卫生院</v>
          </cell>
          <cell r="D107">
            <v>2</v>
          </cell>
          <cell r="E107">
            <v>2854961.29</v>
          </cell>
          <cell r="F107">
            <v>7941.8</v>
          </cell>
          <cell r="G107">
            <v>2862903.09</v>
          </cell>
        </row>
        <row r="108">
          <cell r="C108" t="str">
            <v>云浮市云城区前锋镇卫生院</v>
          </cell>
          <cell r="D108">
            <v>4</v>
          </cell>
          <cell r="E108">
            <v>3020366.34</v>
          </cell>
          <cell r="F108">
            <v>7941.8</v>
          </cell>
          <cell r="G108">
            <v>3028308.14</v>
          </cell>
        </row>
        <row r="109">
          <cell r="C109" t="str">
            <v>新兴县六祖镇卫生院</v>
          </cell>
          <cell r="D109">
            <v>2</v>
          </cell>
          <cell r="E109">
            <v>7060163.28</v>
          </cell>
          <cell r="F109">
            <v>172823.5</v>
          </cell>
          <cell r="G109">
            <v>7232986.78</v>
          </cell>
        </row>
        <row r="110">
          <cell r="C110" t="str">
            <v>新兴县六祖镇卫生院</v>
          </cell>
          <cell r="D110">
            <v>4</v>
          </cell>
          <cell r="E110">
            <v>7014309.58</v>
          </cell>
          <cell r="F110">
            <v>172823.5</v>
          </cell>
          <cell r="G110">
            <v>7187133.08</v>
          </cell>
        </row>
        <row r="111">
          <cell r="C111" t="str">
            <v>新兴县太平镇卫生院</v>
          </cell>
          <cell r="D111">
            <v>2</v>
          </cell>
          <cell r="E111">
            <v>8281815.63</v>
          </cell>
          <cell r="F111">
            <v>157368</v>
          </cell>
          <cell r="G111">
            <v>8439183.63</v>
          </cell>
        </row>
        <row r="112">
          <cell r="C112" t="str">
            <v>新兴县太平镇卫生院</v>
          </cell>
          <cell r="D112">
            <v>4</v>
          </cell>
          <cell r="E112">
            <v>8255419.71</v>
          </cell>
          <cell r="F112">
            <v>157368</v>
          </cell>
          <cell r="G112">
            <v>8412787.71</v>
          </cell>
        </row>
        <row r="113">
          <cell r="C113" t="str">
            <v>云浮市云安区疾病预防控制中心</v>
          </cell>
          <cell r="D113">
            <v>4</v>
          </cell>
          <cell r="E113">
            <v>19239484.62</v>
          </cell>
          <cell r="F113">
            <v>0</v>
          </cell>
          <cell r="G113">
            <v>19239484.62</v>
          </cell>
        </row>
        <row r="114">
          <cell r="C114" t="str">
            <v>云浮市云安区疾病预防控制中心</v>
          </cell>
          <cell r="D114">
            <v>2</v>
          </cell>
          <cell r="E114">
            <v>19297605.62</v>
          </cell>
          <cell r="F114">
            <v>0</v>
          </cell>
          <cell r="G114">
            <v>19297605.62</v>
          </cell>
        </row>
        <row r="115">
          <cell r="C115" t="str">
            <v>新兴县天堂中心卫生院</v>
          </cell>
          <cell r="D115">
            <v>4</v>
          </cell>
          <cell r="E115">
            <v>16022606.88</v>
          </cell>
          <cell r="F115">
            <v>115365.5</v>
          </cell>
          <cell r="G115">
            <v>16137972.38</v>
          </cell>
        </row>
        <row r="116">
          <cell r="C116" t="str">
            <v>新兴县天堂中心卫生院</v>
          </cell>
          <cell r="D116">
            <v>2</v>
          </cell>
          <cell r="E116">
            <v>16175622.19</v>
          </cell>
          <cell r="F116">
            <v>107112.6</v>
          </cell>
          <cell r="G116">
            <v>16282734.79</v>
          </cell>
        </row>
        <row r="117">
          <cell r="C117" t="str">
            <v>云浮市云安区白石镇卫生院</v>
          </cell>
          <cell r="D117">
            <v>2</v>
          </cell>
          <cell r="E117">
            <v>2417540.51</v>
          </cell>
          <cell r="F117">
            <v>44085.8</v>
          </cell>
          <cell r="G117">
            <v>2461626.31</v>
          </cell>
        </row>
        <row r="118">
          <cell r="C118" t="str">
            <v>云浮市云安区白石镇卫生院</v>
          </cell>
          <cell r="D118">
            <v>4</v>
          </cell>
          <cell r="E118">
            <v>2336330.11</v>
          </cell>
          <cell r="F118">
            <v>44085.8</v>
          </cell>
          <cell r="G118">
            <v>2380415.91</v>
          </cell>
        </row>
        <row r="119">
          <cell r="C119" t="str">
            <v>云浮市云安区石城镇卫生院</v>
          </cell>
          <cell r="D119">
            <v>4</v>
          </cell>
          <cell r="E119">
            <v>5207832.95</v>
          </cell>
          <cell r="F119">
            <v>123598.6</v>
          </cell>
          <cell r="G119">
            <v>5331431.55</v>
          </cell>
        </row>
        <row r="120">
          <cell r="C120" t="str">
            <v>云浮市云安区石城镇卫生院</v>
          </cell>
          <cell r="D120">
            <v>2</v>
          </cell>
          <cell r="E120">
            <v>5043012.13</v>
          </cell>
          <cell r="F120">
            <v>123958.6</v>
          </cell>
          <cell r="G120">
            <v>5166970.73</v>
          </cell>
        </row>
        <row r="121">
          <cell r="C121" t="str">
            <v>新兴县新城镇卫生院</v>
          </cell>
          <cell r="D121">
            <v>4</v>
          </cell>
          <cell r="E121">
            <v>3913477.58</v>
          </cell>
          <cell r="F121">
            <v>115566</v>
          </cell>
          <cell r="G121">
            <v>4029043.58</v>
          </cell>
        </row>
        <row r="122">
          <cell r="C122" t="str">
            <v>新兴县新城镇卫生院</v>
          </cell>
          <cell r="D122">
            <v>2</v>
          </cell>
          <cell r="E122">
            <v>3959470.52</v>
          </cell>
          <cell r="F122">
            <v>115566</v>
          </cell>
          <cell r="G122">
            <v>4075036.52</v>
          </cell>
        </row>
        <row r="123">
          <cell r="C123" t="str">
            <v>罗定市榃滨镇卫生院</v>
          </cell>
          <cell r="D123">
            <v>4</v>
          </cell>
          <cell r="E123">
            <v>4024322.27</v>
          </cell>
          <cell r="F123">
            <v>52667.5</v>
          </cell>
          <cell r="G123">
            <v>4076989.77</v>
          </cell>
        </row>
        <row r="124">
          <cell r="C124" t="str">
            <v>罗定市榃滨镇卫生院</v>
          </cell>
          <cell r="D124">
            <v>2</v>
          </cell>
          <cell r="E124">
            <v>4077131.47</v>
          </cell>
          <cell r="F124">
            <v>52667.5</v>
          </cell>
          <cell r="G124">
            <v>4129798.97</v>
          </cell>
        </row>
        <row r="125">
          <cell r="C125" t="str">
            <v>新兴县簕竹镇卫生院</v>
          </cell>
          <cell r="D125">
            <v>4</v>
          </cell>
          <cell r="E125">
            <v>2170641.5</v>
          </cell>
          <cell r="F125">
            <v>27758.3</v>
          </cell>
          <cell r="G125">
            <v>2198399.8</v>
          </cell>
        </row>
        <row r="126">
          <cell r="C126" t="str">
            <v>新兴县簕竹镇卫生院</v>
          </cell>
          <cell r="D126">
            <v>2</v>
          </cell>
          <cell r="E126">
            <v>2155537.51</v>
          </cell>
          <cell r="F126">
            <v>27758.3</v>
          </cell>
          <cell r="G126">
            <v>2183295.81</v>
          </cell>
        </row>
        <row r="127">
          <cell r="C127" t="str">
            <v>新兴县稔村中心卫生院（新兴县第二人民医院）</v>
          </cell>
          <cell r="D127">
            <v>4</v>
          </cell>
          <cell r="E127">
            <v>8676085.04</v>
          </cell>
          <cell r="F127">
            <v>109901.39</v>
          </cell>
          <cell r="G127">
            <v>8785986.43</v>
          </cell>
        </row>
        <row r="128">
          <cell r="C128" t="str">
            <v>新兴县稔村中心卫生院（新兴县第二人民医院）</v>
          </cell>
          <cell r="D128">
            <v>2</v>
          </cell>
          <cell r="E128">
            <v>8756843.37</v>
          </cell>
          <cell r="F128">
            <v>113741.39</v>
          </cell>
          <cell r="G128">
            <v>8870584.76</v>
          </cell>
        </row>
        <row r="129">
          <cell r="C129" t="str">
            <v>郁南县历洞镇卫生院</v>
          </cell>
          <cell r="D129">
            <v>2</v>
          </cell>
          <cell r="E129">
            <v>1943337.02</v>
          </cell>
          <cell r="F129">
            <v>0</v>
          </cell>
          <cell r="G129">
            <v>1943337.02</v>
          </cell>
        </row>
        <row r="130">
          <cell r="C130" t="str">
            <v>郁南县历洞镇卫生院</v>
          </cell>
          <cell r="D130">
            <v>4</v>
          </cell>
          <cell r="E130">
            <v>1913103.34</v>
          </cell>
          <cell r="F130">
            <v>0</v>
          </cell>
          <cell r="G130">
            <v>1913103.34</v>
          </cell>
        </row>
        <row r="131">
          <cell r="C131" t="str">
            <v>罗定市船步镇卫生院</v>
          </cell>
          <cell r="D131">
            <v>4</v>
          </cell>
          <cell r="E131">
            <v>6729833.18</v>
          </cell>
          <cell r="F131">
            <v>47370</v>
          </cell>
          <cell r="G131">
            <v>6777203.18</v>
          </cell>
        </row>
        <row r="132">
          <cell r="C132" t="str">
            <v>罗定市船步镇卫生院</v>
          </cell>
          <cell r="D132">
            <v>2</v>
          </cell>
          <cell r="E132">
            <v>6652261.58</v>
          </cell>
          <cell r="F132">
            <v>47370</v>
          </cell>
          <cell r="G132">
            <v>6699631.58</v>
          </cell>
        </row>
        <row r="133">
          <cell r="C133" t="str">
            <v>郁南县通门镇卫生院</v>
          </cell>
          <cell r="D133">
            <v>2</v>
          </cell>
          <cell r="E133">
            <v>1176165.35</v>
          </cell>
          <cell r="F133">
            <v>28657.3</v>
          </cell>
          <cell r="G133">
            <v>1204822.65</v>
          </cell>
        </row>
        <row r="134">
          <cell r="C134" t="str">
            <v>郁南县通门镇卫生院</v>
          </cell>
          <cell r="D134">
            <v>4</v>
          </cell>
          <cell r="E134">
            <v>1159653.05</v>
          </cell>
          <cell r="F134">
            <v>28657.3</v>
          </cell>
          <cell r="G134">
            <v>1188310.35</v>
          </cell>
        </row>
        <row r="135">
          <cell r="C135" t="str">
            <v>云浮市云城区人民医院</v>
          </cell>
          <cell r="D135">
            <v>4</v>
          </cell>
          <cell r="E135">
            <v>9545771.59</v>
          </cell>
          <cell r="F135">
            <v>177140.8</v>
          </cell>
          <cell r="G135">
            <v>9722912.39</v>
          </cell>
        </row>
        <row r="136">
          <cell r="C136" t="str">
            <v>云浮市云城区人民医院</v>
          </cell>
          <cell r="D136">
            <v>2</v>
          </cell>
          <cell r="E136">
            <v>9504761.61</v>
          </cell>
          <cell r="F136">
            <v>177140.8</v>
          </cell>
          <cell r="G136">
            <v>9681902.41</v>
          </cell>
        </row>
        <row r="137">
          <cell r="C137" t="str">
            <v>罗定市分界镇卫生院</v>
          </cell>
          <cell r="D137">
            <v>4</v>
          </cell>
          <cell r="E137">
            <v>3611407.14</v>
          </cell>
          <cell r="F137">
            <v>25600</v>
          </cell>
          <cell r="G137">
            <v>3637007.14</v>
          </cell>
        </row>
        <row r="138">
          <cell r="C138" t="str">
            <v>罗定市分界镇卫生院</v>
          </cell>
          <cell r="D138">
            <v>2</v>
          </cell>
          <cell r="E138">
            <v>3610801.64</v>
          </cell>
          <cell r="F138">
            <v>25600</v>
          </cell>
          <cell r="G138">
            <v>3636401.64</v>
          </cell>
        </row>
        <row r="139">
          <cell r="C139" t="str">
            <v>罗定市塘镇卫生院</v>
          </cell>
          <cell r="D139">
            <v>4</v>
          </cell>
          <cell r="E139">
            <v>5466859.27</v>
          </cell>
          <cell r="F139">
            <v>104665</v>
          </cell>
          <cell r="G139">
            <v>5571524.27</v>
          </cell>
        </row>
        <row r="140">
          <cell r="C140" t="str">
            <v>罗定市塘镇卫生院</v>
          </cell>
          <cell r="D140">
            <v>2</v>
          </cell>
          <cell r="E140">
            <v>5423041.47</v>
          </cell>
          <cell r="F140">
            <v>104665</v>
          </cell>
          <cell r="G140">
            <v>5527706.47</v>
          </cell>
        </row>
        <row r="141">
          <cell r="C141" t="str">
            <v>郁南县慢性病防治站</v>
          </cell>
          <cell r="D141">
            <v>4</v>
          </cell>
          <cell r="E141">
            <v>1398633.26</v>
          </cell>
          <cell r="F141">
            <v>720.5</v>
          </cell>
          <cell r="G141">
            <v>1399353.76</v>
          </cell>
        </row>
        <row r="142">
          <cell r="C142" t="str">
            <v>郁南县慢性病防治站</v>
          </cell>
          <cell r="D142">
            <v>2</v>
          </cell>
          <cell r="E142">
            <v>1414659.26</v>
          </cell>
          <cell r="F142">
            <v>720.5</v>
          </cell>
          <cell r="G142">
            <v>1415379.76</v>
          </cell>
        </row>
        <row r="143">
          <cell r="C143" t="str">
            <v>罗定市金鸡镇卫生院</v>
          </cell>
          <cell r="D143">
            <v>2</v>
          </cell>
          <cell r="E143">
            <v>1862981.22</v>
          </cell>
          <cell r="F143">
            <v>0</v>
          </cell>
          <cell r="G143">
            <v>1862981.22</v>
          </cell>
        </row>
        <row r="144">
          <cell r="C144" t="str">
            <v>罗定市金鸡镇卫生院</v>
          </cell>
          <cell r="D144">
            <v>4</v>
          </cell>
          <cell r="E144">
            <v>1915465.66</v>
          </cell>
          <cell r="F144">
            <v>0</v>
          </cell>
          <cell r="G144">
            <v>1915465.66</v>
          </cell>
        </row>
        <row r="145">
          <cell r="C145" t="str">
            <v>罗定市红十字会医院</v>
          </cell>
          <cell r="D145">
            <v>2</v>
          </cell>
          <cell r="E145">
            <v>7995200.8</v>
          </cell>
          <cell r="F145">
            <v>189371.7</v>
          </cell>
          <cell r="G145">
            <v>8184572.5</v>
          </cell>
        </row>
        <row r="146">
          <cell r="C146" t="str">
            <v>罗定市红十字会医院</v>
          </cell>
          <cell r="D146">
            <v>4</v>
          </cell>
          <cell r="E146">
            <v>7974077.6</v>
          </cell>
          <cell r="F146">
            <v>189371.7</v>
          </cell>
          <cell r="G146">
            <v>8163449.3</v>
          </cell>
        </row>
        <row r="147">
          <cell r="C147" t="str">
            <v>云浮市云安区高村镇卫生院</v>
          </cell>
          <cell r="D147">
            <v>2</v>
          </cell>
          <cell r="E147">
            <v>3026780.36</v>
          </cell>
          <cell r="F147">
            <v>42504</v>
          </cell>
          <cell r="G147">
            <v>3069284.36</v>
          </cell>
        </row>
        <row r="148">
          <cell r="C148" t="str">
            <v>云浮市云安区高村镇卫生院</v>
          </cell>
          <cell r="D148">
            <v>4</v>
          </cell>
          <cell r="E148">
            <v>3063590.58</v>
          </cell>
          <cell r="F148">
            <v>42504</v>
          </cell>
          <cell r="G148">
            <v>3106094.58</v>
          </cell>
        </row>
        <row r="149">
          <cell r="C149" t="str">
            <v>新兴县东成镇卫生院</v>
          </cell>
          <cell r="D149">
            <v>4</v>
          </cell>
          <cell r="E149">
            <v>2699803.21</v>
          </cell>
          <cell r="F149">
            <v>95477</v>
          </cell>
          <cell r="G149">
            <v>2795280.21</v>
          </cell>
        </row>
        <row r="150">
          <cell r="C150" t="str">
            <v>新兴县东成镇卫生院</v>
          </cell>
          <cell r="D150">
            <v>2</v>
          </cell>
          <cell r="E150">
            <v>2697049.91</v>
          </cell>
          <cell r="F150">
            <v>85741</v>
          </cell>
          <cell r="G150">
            <v>2782790.91</v>
          </cell>
        </row>
        <row r="151">
          <cell r="C151" t="str">
            <v>罗定市第六人民医院</v>
          </cell>
          <cell r="D151">
            <v>4</v>
          </cell>
          <cell r="E151">
            <v>19782892.45</v>
          </cell>
          <cell r="F151">
            <v>333556.4</v>
          </cell>
          <cell r="G151">
            <v>20116448.85</v>
          </cell>
        </row>
        <row r="152">
          <cell r="C152" t="str">
            <v>罗定市第六人民医院</v>
          </cell>
          <cell r="D152">
            <v>2</v>
          </cell>
          <cell r="E152">
            <v>19537908.25</v>
          </cell>
          <cell r="F152">
            <v>333556.4</v>
          </cell>
          <cell r="G152">
            <v>19871464.65</v>
          </cell>
        </row>
        <row r="153">
          <cell r="C153" t="str">
            <v>云浮市云安区石城镇卫生院茶洞分院</v>
          </cell>
          <cell r="D153">
            <v>2</v>
          </cell>
          <cell r="E153">
            <v>38</v>
          </cell>
          <cell r="F153">
            <v>0</v>
          </cell>
          <cell r="G153">
            <v>38</v>
          </cell>
        </row>
        <row r="154">
          <cell r="C154" t="str">
            <v>云浮市云安区石城镇卫生院茶洞分院</v>
          </cell>
          <cell r="D154">
            <v>4</v>
          </cell>
          <cell r="E154">
            <v>38</v>
          </cell>
          <cell r="F154">
            <v>0</v>
          </cell>
          <cell r="G154">
            <v>38</v>
          </cell>
        </row>
        <row r="155">
          <cell r="C155" t="str">
            <v>新兴县大江镇卫生院</v>
          </cell>
          <cell r="D155">
            <v>2</v>
          </cell>
          <cell r="E155">
            <v>330529.05</v>
          </cell>
          <cell r="F155">
            <v>6587</v>
          </cell>
          <cell r="G155">
            <v>337116.05</v>
          </cell>
        </row>
        <row r="156">
          <cell r="C156" t="str">
            <v>新兴县大江镇卫生院</v>
          </cell>
          <cell r="D156">
            <v>4</v>
          </cell>
          <cell r="E156">
            <v>335998.67</v>
          </cell>
          <cell r="F156">
            <v>6587</v>
          </cell>
          <cell r="G156">
            <v>342585.67</v>
          </cell>
        </row>
        <row r="157">
          <cell r="C157" t="str">
            <v>云浮市云安区镇安中心卫生院</v>
          </cell>
          <cell r="D157">
            <v>2</v>
          </cell>
          <cell r="E157">
            <v>4658879.04</v>
          </cell>
          <cell r="F157">
            <v>88327.3</v>
          </cell>
          <cell r="G157">
            <v>4747206.34</v>
          </cell>
        </row>
        <row r="158">
          <cell r="C158" t="str">
            <v>云浮市云安区镇安中心卫生院</v>
          </cell>
          <cell r="D158">
            <v>4</v>
          </cell>
          <cell r="E158">
            <v>4666482.92</v>
          </cell>
          <cell r="F158">
            <v>87077.3</v>
          </cell>
          <cell r="G158">
            <v>4753560.22</v>
          </cell>
        </row>
        <row r="159">
          <cell r="C159" t="str">
            <v>罗定市双东街道双东社区卫生服务中心</v>
          </cell>
          <cell r="D159">
            <v>2</v>
          </cell>
          <cell r="E159">
            <v>2145641.39</v>
          </cell>
          <cell r="F159">
            <v>39090.4</v>
          </cell>
          <cell r="G159">
            <v>2184731.79</v>
          </cell>
        </row>
        <row r="160">
          <cell r="C160" t="str">
            <v>罗定市双东街道双东社区卫生服务中心</v>
          </cell>
          <cell r="D160">
            <v>4</v>
          </cell>
          <cell r="E160">
            <v>2109369.19</v>
          </cell>
          <cell r="F160">
            <v>39090.4</v>
          </cell>
          <cell r="G160">
            <v>2148459.59</v>
          </cell>
        </row>
        <row r="161">
          <cell r="C161" t="str">
            <v>云浮市云安区六都镇卫生院</v>
          </cell>
          <cell r="D161">
            <v>2</v>
          </cell>
          <cell r="E161">
            <v>3129808.34</v>
          </cell>
          <cell r="F161">
            <v>69354</v>
          </cell>
          <cell r="G161">
            <v>3199162.34</v>
          </cell>
        </row>
        <row r="162">
          <cell r="C162" t="str">
            <v>云浮市云安区六都镇卫生院</v>
          </cell>
          <cell r="D162">
            <v>4</v>
          </cell>
          <cell r="E162">
            <v>3164527.74</v>
          </cell>
          <cell r="F162">
            <v>69354</v>
          </cell>
          <cell r="G162">
            <v>3233881.74</v>
          </cell>
        </row>
        <row r="163">
          <cell r="C163" t="str">
            <v>罗定市罗城街道罗城社区卫生服务中心</v>
          </cell>
          <cell r="D163">
            <v>4</v>
          </cell>
          <cell r="E163">
            <v>3918184.7</v>
          </cell>
          <cell r="F163">
            <v>0</v>
          </cell>
          <cell r="G163">
            <v>3918184.7</v>
          </cell>
        </row>
        <row r="164">
          <cell r="C164" t="str">
            <v>罗定市罗城街道罗城社区卫生服务中心</v>
          </cell>
          <cell r="D164">
            <v>2</v>
          </cell>
          <cell r="E164">
            <v>3885948.7</v>
          </cell>
          <cell r="F164">
            <v>0</v>
          </cell>
          <cell r="G164">
            <v>3885948.7</v>
          </cell>
        </row>
        <row r="165">
          <cell r="C165" t="str">
            <v>云浮市云安区富林镇卫生院</v>
          </cell>
          <cell r="D165">
            <v>4</v>
          </cell>
          <cell r="E165">
            <v>4854643.12</v>
          </cell>
          <cell r="F165">
            <v>127413.8</v>
          </cell>
          <cell r="G165">
            <v>4982056.92</v>
          </cell>
        </row>
        <row r="166">
          <cell r="C166" t="str">
            <v>云浮市云安区富林镇卫生院</v>
          </cell>
          <cell r="D166">
            <v>2</v>
          </cell>
          <cell r="E166">
            <v>4785451.43</v>
          </cell>
          <cell r="F166">
            <v>127413.8</v>
          </cell>
          <cell r="G166">
            <v>4912865.23</v>
          </cell>
        </row>
        <row r="167">
          <cell r="C167" t="str">
            <v>新兴县河头镇卫生院</v>
          </cell>
          <cell r="D167">
            <v>4</v>
          </cell>
          <cell r="E167">
            <v>1056311.62</v>
          </cell>
          <cell r="F167">
            <v>6267</v>
          </cell>
          <cell r="G167">
            <v>1062578.62</v>
          </cell>
        </row>
        <row r="168">
          <cell r="C168" t="str">
            <v>新兴县河头镇卫生院</v>
          </cell>
          <cell r="D168">
            <v>2</v>
          </cell>
          <cell r="E168">
            <v>1058880.92</v>
          </cell>
          <cell r="F168">
            <v>6267</v>
          </cell>
          <cell r="G168">
            <v>1065147.92</v>
          </cell>
        </row>
        <row r="169">
          <cell r="C169" t="str">
            <v>罗定市连州镇卫生院</v>
          </cell>
          <cell r="D169">
            <v>2</v>
          </cell>
          <cell r="E169">
            <v>3902318.17</v>
          </cell>
          <cell r="F169">
            <v>54878.15</v>
          </cell>
          <cell r="G169">
            <v>3957196.32</v>
          </cell>
        </row>
        <row r="170">
          <cell r="C170" t="str">
            <v>罗定市连州镇卫生院</v>
          </cell>
          <cell r="D170">
            <v>4</v>
          </cell>
          <cell r="E170">
            <v>3778862.72</v>
          </cell>
          <cell r="F170">
            <v>54878.15</v>
          </cell>
          <cell r="G170">
            <v>3833740.87</v>
          </cell>
        </row>
        <row r="171">
          <cell r="C171" t="str">
            <v>云浮市云城区高峰街社区卫生服务中心</v>
          </cell>
          <cell r="D171">
            <v>2</v>
          </cell>
          <cell r="E171">
            <v>1337367.41</v>
          </cell>
          <cell r="F171">
            <v>28444</v>
          </cell>
          <cell r="G171">
            <v>1365811.41</v>
          </cell>
        </row>
        <row r="172">
          <cell r="C172" t="str">
            <v>云浮市云城区高峰街社区卫生服务中心</v>
          </cell>
          <cell r="D172">
            <v>4</v>
          </cell>
          <cell r="E172">
            <v>1395473.45</v>
          </cell>
          <cell r="F172">
            <v>28444</v>
          </cell>
          <cell r="G172">
            <v>1423917.45</v>
          </cell>
        </row>
        <row r="173">
          <cell r="C173" t="str">
            <v>罗定市围底镇中心卫生院</v>
          </cell>
          <cell r="D173">
            <v>4</v>
          </cell>
          <cell r="E173">
            <v>6441155.3</v>
          </cell>
          <cell r="F173">
            <v>30234</v>
          </cell>
          <cell r="G173">
            <v>6471389.3</v>
          </cell>
        </row>
        <row r="174">
          <cell r="C174" t="str">
            <v>罗定市围底镇中心卫生院</v>
          </cell>
          <cell r="D174">
            <v>2</v>
          </cell>
          <cell r="E174">
            <v>6458065.3</v>
          </cell>
          <cell r="F174">
            <v>30114</v>
          </cell>
          <cell r="G174">
            <v>6488179.3</v>
          </cell>
        </row>
        <row r="175">
          <cell r="C175" t="str">
            <v>云浮市云安区妇幼保健院</v>
          </cell>
          <cell r="D175">
            <v>2</v>
          </cell>
          <cell r="E175">
            <v>15959.36</v>
          </cell>
          <cell r="F175">
            <v>390.8</v>
          </cell>
          <cell r="G175">
            <v>16350.16</v>
          </cell>
        </row>
        <row r="176">
          <cell r="C176" t="str">
            <v>云浮市云安区妇幼保健院</v>
          </cell>
          <cell r="D176">
            <v>4</v>
          </cell>
          <cell r="E176">
            <v>15411.41</v>
          </cell>
          <cell r="F176">
            <v>390.8</v>
          </cell>
          <cell r="G176">
            <v>15802.21</v>
          </cell>
        </row>
        <row r="177">
          <cell r="C177" t="str">
            <v>云浮市疾病预防控制中心</v>
          </cell>
          <cell r="D177">
            <v>2</v>
          </cell>
          <cell r="E177">
            <v>22885733</v>
          </cell>
          <cell r="F177">
            <v>0</v>
          </cell>
          <cell r="G177">
            <v>22885733</v>
          </cell>
        </row>
        <row r="178">
          <cell r="C178" t="str">
            <v>云浮市疾病预防控制中心</v>
          </cell>
          <cell r="D178">
            <v>4</v>
          </cell>
          <cell r="E178">
            <v>22956733</v>
          </cell>
          <cell r="F178">
            <v>0</v>
          </cell>
          <cell r="G178">
            <v>22956733</v>
          </cell>
        </row>
        <row r="179">
          <cell r="C179" t="str">
            <v>罗定市疾病预防控制中心</v>
          </cell>
          <cell r="D179">
            <v>4</v>
          </cell>
          <cell r="E179">
            <v>45397865</v>
          </cell>
          <cell r="F179">
            <v>0</v>
          </cell>
          <cell r="G179">
            <v>45397865</v>
          </cell>
        </row>
        <row r="180">
          <cell r="C180" t="str">
            <v>罗定市疾病预防控制中心</v>
          </cell>
          <cell r="D180">
            <v>2</v>
          </cell>
          <cell r="E180">
            <v>45397865</v>
          </cell>
          <cell r="F180">
            <v>0</v>
          </cell>
          <cell r="G180">
            <v>45397865</v>
          </cell>
        </row>
        <row r="181">
          <cell r="C181" t="str">
            <v>郁南县疾病预防控制中心</v>
          </cell>
          <cell r="D181">
            <v>4</v>
          </cell>
          <cell r="E181">
            <v>17253100</v>
          </cell>
          <cell r="F181">
            <v>0</v>
          </cell>
          <cell r="G181">
            <v>17253100</v>
          </cell>
        </row>
        <row r="182">
          <cell r="C182" t="str">
            <v>郁南县疾病预防控制中心</v>
          </cell>
          <cell r="D182">
            <v>2</v>
          </cell>
          <cell r="E182">
            <v>17040740</v>
          </cell>
          <cell r="F182">
            <v>0</v>
          </cell>
          <cell r="G182">
            <v>17040740</v>
          </cell>
        </row>
        <row r="183">
          <cell r="C183" t="str">
            <v>新兴县疾病预防控制中心</v>
          </cell>
          <cell r="D183">
            <v>2</v>
          </cell>
          <cell r="E183">
            <v>40387229</v>
          </cell>
          <cell r="F183">
            <v>0</v>
          </cell>
          <cell r="G183">
            <v>40387229</v>
          </cell>
        </row>
        <row r="184">
          <cell r="C184" t="str">
            <v>新兴县疾病预防控制中心</v>
          </cell>
          <cell r="D184">
            <v>4</v>
          </cell>
          <cell r="E184">
            <v>40387229</v>
          </cell>
          <cell r="F184">
            <v>0</v>
          </cell>
          <cell r="G184">
            <v>40387229</v>
          </cell>
        </row>
        <row r="185">
          <cell r="C185" t="str">
            <v>云浮市云城区妇幼保健计划生育服务中心</v>
          </cell>
          <cell r="D185">
            <v>2</v>
          </cell>
          <cell r="E185">
            <v>39834.55</v>
          </cell>
          <cell r="F185">
            <v>0</v>
          </cell>
          <cell r="G185">
            <v>39834.55</v>
          </cell>
        </row>
        <row r="186">
          <cell r="C186" t="str">
            <v>云浮市云城区妇幼保健计划生育服务中心</v>
          </cell>
          <cell r="D186">
            <v>4</v>
          </cell>
          <cell r="E186">
            <v>39834.55</v>
          </cell>
          <cell r="F186">
            <v>0</v>
          </cell>
          <cell r="G186">
            <v>39834.55</v>
          </cell>
        </row>
        <row r="187">
          <cell r="C187" t="str">
            <v>云浮民安精神病医院有限公司</v>
          </cell>
          <cell r="D187">
            <v>4</v>
          </cell>
          <cell r="E187">
            <v>245042.14</v>
          </cell>
          <cell r="F187">
            <v>0</v>
          </cell>
          <cell r="G187">
            <v>245042.14</v>
          </cell>
        </row>
        <row r="188">
          <cell r="C188" t="str">
            <v>云浮民安精神病医院有限公司</v>
          </cell>
          <cell r="D188">
            <v>2</v>
          </cell>
          <cell r="E188">
            <v>245042.14</v>
          </cell>
          <cell r="F188">
            <v>0</v>
          </cell>
          <cell r="G188">
            <v>245042.14</v>
          </cell>
        </row>
        <row r="189">
          <cell r="C189" t="str">
            <v>云浮市惠民医院有限公司</v>
          </cell>
          <cell r="D189">
            <v>4</v>
          </cell>
          <cell r="E189">
            <v>76054.8</v>
          </cell>
          <cell r="F189">
            <v>0</v>
          </cell>
          <cell r="G189">
            <v>76054.8</v>
          </cell>
        </row>
        <row r="190">
          <cell r="C190" t="str">
            <v>云浮市惠民医院有限公司</v>
          </cell>
          <cell r="D190">
            <v>2</v>
          </cell>
          <cell r="E190">
            <v>49188.8</v>
          </cell>
          <cell r="F190">
            <v>0</v>
          </cell>
          <cell r="G190">
            <v>49188.8</v>
          </cell>
        </row>
        <row r="191">
          <cell r="C191" t="str">
            <v>郁南县民安精神康复医院有限公司</v>
          </cell>
          <cell r="D191">
            <v>4</v>
          </cell>
          <cell r="E191">
            <v>65372.65</v>
          </cell>
          <cell r="F191">
            <v>0</v>
          </cell>
          <cell r="G191">
            <v>65372.65</v>
          </cell>
        </row>
        <row r="192">
          <cell r="C192" t="str">
            <v>郁南县民安精神康复医院有限公司</v>
          </cell>
          <cell r="D192">
            <v>2</v>
          </cell>
          <cell r="E192">
            <v>65372.65</v>
          </cell>
          <cell r="F192">
            <v>0</v>
          </cell>
          <cell r="G192">
            <v>65372.65</v>
          </cell>
        </row>
        <row r="193">
          <cell r="C193" t="str">
            <v>云浮精忠中医骨伤医院</v>
          </cell>
          <cell r="D193">
            <v>2</v>
          </cell>
          <cell r="E193">
            <v>44757.2</v>
          </cell>
          <cell r="F193">
            <v>0</v>
          </cell>
          <cell r="G193">
            <v>44757.2</v>
          </cell>
        </row>
        <row r="194">
          <cell r="C194" t="str">
            <v>云浮精忠中医骨伤医院</v>
          </cell>
          <cell r="D194">
            <v>4</v>
          </cell>
          <cell r="E194">
            <v>42275.2</v>
          </cell>
          <cell r="F194">
            <v>0</v>
          </cell>
          <cell r="G194">
            <v>42275.2</v>
          </cell>
        </row>
        <row r="195">
          <cell r="C195" t="str">
            <v>罗定叁鹤血液透析中心(普通合伙)</v>
          </cell>
          <cell r="D195">
            <v>2</v>
          </cell>
          <cell r="E195">
            <v>52747.1</v>
          </cell>
          <cell r="F195">
            <v>0</v>
          </cell>
          <cell r="G195">
            <v>52747.1</v>
          </cell>
        </row>
        <row r="196">
          <cell r="C196" t="str">
            <v>罗定叁鹤血液透析中心(普通合伙)</v>
          </cell>
          <cell r="D196">
            <v>4</v>
          </cell>
          <cell r="E196">
            <v>53290.6</v>
          </cell>
          <cell r="F196">
            <v>0</v>
          </cell>
          <cell r="G196">
            <v>53290.6</v>
          </cell>
        </row>
        <row r="197">
          <cell r="C197" t="str">
            <v>罗定仁爱医院</v>
          </cell>
          <cell r="D197">
            <v>4</v>
          </cell>
          <cell r="E197">
            <v>66916.38</v>
          </cell>
          <cell r="F197">
            <v>0</v>
          </cell>
          <cell r="G197">
            <v>66916.38</v>
          </cell>
        </row>
        <row r="198">
          <cell r="C198" t="str">
            <v>罗定仁爱医院</v>
          </cell>
          <cell r="D198">
            <v>2</v>
          </cell>
          <cell r="E198">
            <v>66916.38</v>
          </cell>
          <cell r="F198">
            <v>0</v>
          </cell>
          <cell r="G198">
            <v>66916.38</v>
          </cell>
        </row>
        <row r="199">
          <cell r="C199" t="str">
            <v>新兴县晶亮眼科医院有限公司</v>
          </cell>
          <cell r="D199">
            <v>2</v>
          </cell>
          <cell r="E199">
            <v>130</v>
          </cell>
          <cell r="F199">
            <v>0</v>
          </cell>
          <cell r="G199">
            <v>130</v>
          </cell>
        </row>
        <row r="200">
          <cell r="C200" t="str">
            <v>新兴县晶亮眼科医院有限公司</v>
          </cell>
          <cell r="D200">
            <v>4</v>
          </cell>
          <cell r="E200">
            <v>130</v>
          </cell>
          <cell r="F200">
            <v>0</v>
          </cell>
          <cell r="G200">
            <v>130</v>
          </cell>
        </row>
        <row r="201">
          <cell r="C201" t="str">
            <v>云浮市云安区中医院</v>
          </cell>
          <cell r="D201">
            <v>2</v>
          </cell>
          <cell r="E201">
            <v>5004330.47</v>
          </cell>
          <cell r="F201">
            <v>93353.75</v>
          </cell>
          <cell r="G201">
            <v>5097684.22</v>
          </cell>
        </row>
        <row r="202">
          <cell r="C202" t="str">
            <v>云浮市云安区中医院</v>
          </cell>
          <cell r="D202">
            <v>4</v>
          </cell>
          <cell r="E202">
            <v>5024475.43</v>
          </cell>
          <cell r="F202">
            <v>93353.75</v>
          </cell>
          <cell r="G202">
            <v>5117829.18</v>
          </cell>
        </row>
        <row r="203">
          <cell r="C203" t="str">
            <v>郁南养可肾析血液透析有限公司</v>
          </cell>
          <cell r="D203">
            <v>2</v>
          </cell>
          <cell r="E203">
            <v>17481.4</v>
          </cell>
          <cell r="F203">
            <v>0</v>
          </cell>
          <cell r="G203">
            <v>17481.4</v>
          </cell>
        </row>
        <row r="204">
          <cell r="C204" t="str">
            <v>郁南养可肾析血液透析有限公司</v>
          </cell>
          <cell r="D204">
            <v>4</v>
          </cell>
          <cell r="E204">
            <v>17481.4</v>
          </cell>
          <cell r="F204">
            <v>0</v>
          </cell>
          <cell r="G204">
            <v>17481.4</v>
          </cell>
        </row>
        <row r="205">
          <cell r="C205" t="str">
            <v>云浮养可血液透析有限公司</v>
          </cell>
          <cell r="D205">
            <v>4</v>
          </cell>
          <cell r="E205">
            <v>600.4</v>
          </cell>
          <cell r="F205">
            <v>0</v>
          </cell>
          <cell r="G205">
            <v>600.4</v>
          </cell>
        </row>
        <row r="206">
          <cell r="C206" t="str">
            <v>云浮养可血液透析有限公司</v>
          </cell>
          <cell r="D206">
            <v>2</v>
          </cell>
          <cell r="E206">
            <v>600.4</v>
          </cell>
          <cell r="F206">
            <v>0</v>
          </cell>
          <cell r="G206">
            <v>600.4</v>
          </cell>
        </row>
        <row r="207">
          <cell r="C207" t="str">
            <v>新兴县春晖优品养生养老中心</v>
          </cell>
          <cell r="D207">
            <v>4</v>
          </cell>
          <cell r="E207">
            <v>5792.2</v>
          </cell>
          <cell r="F207">
            <v>0</v>
          </cell>
          <cell r="G207">
            <v>5792.2</v>
          </cell>
        </row>
        <row r="208">
          <cell r="C208" t="str">
            <v>新兴县春晖优品养生养老中心</v>
          </cell>
          <cell r="D208">
            <v>2</v>
          </cell>
          <cell r="E208">
            <v>5792.2</v>
          </cell>
          <cell r="F208">
            <v>0</v>
          </cell>
          <cell r="G208">
            <v>5792.2</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总表"/>
      <sheetName val="基数"/>
      <sheetName val="比例"/>
      <sheetName val="基础数据表"/>
    </sheetNames>
    <sheetDataSet>
      <sheetData sheetId="0"/>
      <sheetData sheetId="1"/>
      <sheetData sheetId="2">
        <row r="3">
          <cell r="B3" t="str">
            <v>罗定市中医院</v>
          </cell>
          <cell r="C3" t="str">
            <v>否</v>
          </cell>
          <cell r="D3">
            <v>808444.85</v>
          </cell>
          <cell r="E3">
            <v>870295.65</v>
          </cell>
          <cell r="F3">
            <v>1.07650589894908</v>
          </cell>
          <cell r="G3">
            <v>26.9126474737269</v>
          </cell>
          <cell r="H3">
            <v>-0.064</v>
          </cell>
          <cell r="I3">
            <v>0.0248</v>
          </cell>
          <cell r="J3" t="str">
            <v>10</v>
          </cell>
          <cell r="K3">
            <v>9.38</v>
          </cell>
          <cell r="L3">
            <v>808444.85</v>
          </cell>
          <cell r="M3">
            <v>412771.92</v>
          </cell>
          <cell r="N3">
            <v>0.338000533680847</v>
          </cell>
          <cell r="O3" t="str">
            <v>20</v>
          </cell>
          <cell r="P3">
            <v>0.0208777445826073</v>
          </cell>
        </row>
        <row r="4">
          <cell r="B4" t="str">
            <v>罗定市妇幼保健院</v>
          </cell>
          <cell r="C4" t="str">
            <v>是</v>
          </cell>
          <cell r="D4">
            <v>331097.49</v>
          </cell>
          <cell r="E4">
            <v>281127.99</v>
          </cell>
          <cell r="F4">
            <v>0.849079194167253</v>
          </cell>
          <cell r="G4">
            <v>21.2269798541813</v>
          </cell>
          <cell r="H4">
            <v>-0.1315</v>
          </cell>
          <cell r="I4">
            <v>-0.0426</v>
          </cell>
          <cell r="J4" t="str">
            <v>10</v>
          </cell>
          <cell r="K4" t="str">
            <v>10</v>
          </cell>
          <cell r="L4">
            <v>331097.49</v>
          </cell>
          <cell r="M4">
            <v>49752.24</v>
          </cell>
          <cell r="N4">
            <v>0.130634830698186</v>
          </cell>
          <cell r="O4" t="str">
            <v>20</v>
          </cell>
          <cell r="P4">
            <v>0.0131717270514124</v>
          </cell>
        </row>
        <row r="5">
          <cell r="B5" t="str">
            <v>云浮市妇幼保健院</v>
          </cell>
          <cell r="C5" t="str">
            <v>是</v>
          </cell>
          <cell r="D5">
            <v>582770.84</v>
          </cell>
          <cell r="E5">
            <v>555890.54</v>
          </cell>
          <cell r="F5">
            <v>0.953875008571122</v>
          </cell>
          <cell r="G5">
            <v>23.8468752142781</v>
          </cell>
          <cell r="H5">
            <v>-0.0555</v>
          </cell>
          <cell r="I5">
            <v>-0.1124</v>
          </cell>
          <cell r="J5" t="str">
            <v>10</v>
          </cell>
          <cell r="K5" t="str">
            <v>10</v>
          </cell>
          <cell r="L5">
            <v>582770.84</v>
          </cell>
          <cell r="M5">
            <v>39978.42</v>
          </cell>
          <cell r="N5">
            <v>0.0641966559703339</v>
          </cell>
          <cell r="O5" t="str">
            <v>20</v>
          </cell>
          <cell r="P5">
            <v>0.00643905799369484</v>
          </cell>
        </row>
        <row r="6">
          <cell r="B6" t="str">
            <v>罗定市龙湾镇卫生院</v>
          </cell>
          <cell r="C6" t="str">
            <v>否</v>
          </cell>
          <cell r="D6">
            <v>0</v>
          </cell>
          <cell r="E6">
            <v>0</v>
          </cell>
          <cell r="F6">
            <v>0</v>
          </cell>
          <cell r="G6">
            <v>0</v>
          </cell>
          <cell r="H6">
            <v>-0.3093</v>
          </cell>
          <cell r="I6">
            <v>-0.1838</v>
          </cell>
          <cell r="J6" t="str">
            <v>10</v>
          </cell>
          <cell r="K6" t="str">
            <v>10</v>
          </cell>
          <cell r="L6">
            <v>0</v>
          </cell>
          <cell r="M6">
            <v>0</v>
          </cell>
          <cell r="N6">
            <v>0</v>
          </cell>
          <cell r="O6" t="str">
            <v>20</v>
          </cell>
          <cell r="P6">
            <v>0.04462540529462</v>
          </cell>
        </row>
        <row r="7">
          <cell r="B7" t="str">
            <v>罗定市华石镇卫生院</v>
          </cell>
          <cell r="C7" t="str">
            <v>是</v>
          </cell>
          <cell r="D7">
            <v>29102.92</v>
          </cell>
          <cell r="E7">
            <v>0</v>
          </cell>
          <cell r="F7">
            <v>0</v>
          </cell>
          <cell r="G7">
            <v>0</v>
          </cell>
          <cell r="H7">
            <v>-0.03</v>
          </cell>
          <cell r="I7">
            <v>-0.15</v>
          </cell>
          <cell r="J7" t="str">
            <v>10</v>
          </cell>
          <cell r="K7" t="str">
            <v>10</v>
          </cell>
          <cell r="L7">
            <v>29102.92</v>
          </cell>
          <cell r="M7">
            <v>0</v>
          </cell>
          <cell r="N7">
            <v>0</v>
          </cell>
          <cell r="O7" t="str">
            <v>20</v>
          </cell>
          <cell r="P7">
            <v>0.014943679953214</v>
          </cell>
        </row>
        <row r="8">
          <cell r="B8" t="str">
            <v>云浮市人民医院</v>
          </cell>
          <cell r="C8" t="str">
            <v>是</v>
          </cell>
          <cell r="D8">
            <v>2980810.13</v>
          </cell>
          <cell r="E8">
            <v>2917095.67</v>
          </cell>
          <cell r="F8">
            <v>0.978625119608004</v>
          </cell>
          <cell r="G8">
            <v>24.4656279902001</v>
          </cell>
          <cell r="H8">
            <v>-0.1273</v>
          </cell>
          <cell r="I8">
            <v>-0.1795</v>
          </cell>
          <cell r="J8" t="str">
            <v>10</v>
          </cell>
          <cell r="K8" t="str">
            <v>10</v>
          </cell>
          <cell r="L8">
            <v>2980810.13</v>
          </cell>
          <cell r="M8">
            <v>468519.47</v>
          </cell>
          <cell r="N8">
            <v>0.135829139088361</v>
          </cell>
          <cell r="O8" t="str">
            <v>20</v>
          </cell>
          <cell r="P8">
            <v>0.0036313978763202</v>
          </cell>
        </row>
        <row r="9">
          <cell r="B9" t="str">
            <v>云浮市中医院</v>
          </cell>
          <cell r="C9" t="str">
            <v>是</v>
          </cell>
          <cell r="D9">
            <v>673300.44</v>
          </cell>
          <cell r="E9">
            <v>685555.84</v>
          </cell>
          <cell r="F9">
            <v>1.01820197830258</v>
          </cell>
          <cell r="G9">
            <v>25.4550494575646</v>
          </cell>
          <cell r="H9">
            <v>-0.357373152946535</v>
          </cell>
          <cell r="I9">
            <v>-0.224500271553369</v>
          </cell>
          <cell r="J9" t="str">
            <v>10</v>
          </cell>
          <cell r="K9" t="str">
            <v>10</v>
          </cell>
          <cell r="L9">
            <v>673300.44</v>
          </cell>
          <cell r="M9">
            <v>0</v>
          </cell>
          <cell r="N9">
            <v>0</v>
          </cell>
          <cell r="O9" t="str">
            <v>20</v>
          </cell>
          <cell r="P9">
            <v>0.00242234776418801</v>
          </cell>
        </row>
        <row r="10">
          <cell r="B10" t="str">
            <v>郁南县东坝镇卫生院</v>
          </cell>
          <cell r="C10" t="str">
            <v>否</v>
          </cell>
          <cell r="D10">
            <v>0</v>
          </cell>
          <cell r="E10">
            <v>0</v>
          </cell>
          <cell r="F10">
            <v>0</v>
          </cell>
          <cell r="G10">
            <v>0</v>
          </cell>
          <cell r="H10">
            <v>0.592</v>
          </cell>
          <cell r="I10">
            <v>0.073</v>
          </cell>
          <cell r="J10" t="str">
            <v>0</v>
          </cell>
          <cell r="K10">
            <v>8.175</v>
          </cell>
          <cell r="L10">
            <v>0</v>
          </cell>
          <cell r="M10">
            <v>0</v>
          </cell>
          <cell r="N10">
            <v>0</v>
          </cell>
          <cell r="O10" t="str">
            <v>20</v>
          </cell>
          <cell r="P10">
            <v>0.0133522583922237</v>
          </cell>
        </row>
        <row r="11">
          <cell r="B11" t="str">
            <v>郁南县建城中心卫生院</v>
          </cell>
          <cell r="C11" t="str">
            <v>是</v>
          </cell>
          <cell r="D11">
            <v>717.57</v>
          </cell>
          <cell r="E11">
            <v>0</v>
          </cell>
          <cell r="F11">
            <v>0</v>
          </cell>
          <cell r="G11">
            <v>0</v>
          </cell>
          <cell r="H11">
            <v>-0.1218</v>
          </cell>
          <cell r="I11">
            <v>0.5089</v>
          </cell>
          <cell r="J11" t="str">
            <v>10</v>
          </cell>
          <cell r="K11" t="str">
            <v>0</v>
          </cell>
          <cell r="L11">
            <v>717.57</v>
          </cell>
          <cell r="M11">
            <v>0</v>
          </cell>
          <cell r="N11">
            <v>0</v>
          </cell>
          <cell r="O11" t="str">
            <v>20</v>
          </cell>
          <cell r="P11">
            <v>0.0235417881120057</v>
          </cell>
        </row>
        <row r="12">
          <cell r="B12" t="str">
            <v>郁南县中医院</v>
          </cell>
          <cell r="C12" t="str">
            <v>是</v>
          </cell>
          <cell r="D12">
            <v>322045.79</v>
          </cell>
          <cell r="E12">
            <v>304189.34</v>
          </cell>
          <cell r="F12">
            <v>0.944553071164197</v>
          </cell>
          <cell r="G12">
            <v>23.6138267791049</v>
          </cell>
          <cell r="H12">
            <v>-0.1808</v>
          </cell>
          <cell r="I12">
            <v>-0.1795</v>
          </cell>
          <cell r="J12" t="str">
            <v>10</v>
          </cell>
          <cell r="K12" t="str">
            <v>10</v>
          </cell>
          <cell r="L12">
            <v>322045.79</v>
          </cell>
          <cell r="M12">
            <v>15892.5</v>
          </cell>
          <cell r="N12">
            <v>0.04702781682419</v>
          </cell>
          <cell r="O12" t="str">
            <v>20</v>
          </cell>
          <cell r="P12">
            <v>0.0192292387181836</v>
          </cell>
        </row>
        <row r="13">
          <cell r="B13" t="str">
            <v>新兴县人民医院</v>
          </cell>
          <cell r="C13" t="str">
            <v>是</v>
          </cell>
          <cell r="D13">
            <v>2369213.58</v>
          </cell>
          <cell r="E13">
            <v>2121967.28</v>
          </cell>
          <cell r="F13">
            <v>0.895642038317204</v>
          </cell>
          <cell r="G13">
            <v>22.3910509579301</v>
          </cell>
          <cell r="H13">
            <v>-0.38632902631468</v>
          </cell>
          <cell r="I13">
            <v>0</v>
          </cell>
          <cell r="J13" t="str">
            <v>10</v>
          </cell>
          <cell r="K13" t="str">
            <v>10</v>
          </cell>
          <cell r="L13">
            <v>2369213.58</v>
          </cell>
          <cell r="M13">
            <v>733632.8</v>
          </cell>
          <cell r="N13">
            <v>0.236438647020611</v>
          </cell>
          <cell r="O13" t="str">
            <v>20</v>
          </cell>
          <cell r="P13">
            <v>0.0226196692154699</v>
          </cell>
        </row>
        <row r="14">
          <cell r="B14" t="str">
            <v>罗定市人民医院</v>
          </cell>
          <cell r="C14" t="str">
            <v>是</v>
          </cell>
          <cell r="D14">
            <v>2805735.7</v>
          </cell>
          <cell r="E14">
            <v>2701593.71</v>
          </cell>
          <cell r="F14">
            <v>0.962882466085455</v>
          </cell>
          <cell r="G14">
            <v>24.0720616521364</v>
          </cell>
          <cell r="H14">
            <v>-0.1923</v>
          </cell>
          <cell r="I14">
            <v>0.0713</v>
          </cell>
          <cell r="J14" t="str">
            <v>10</v>
          </cell>
          <cell r="K14">
            <v>8.2175</v>
          </cell>
          <cell r="L14">
            <v>2805735.7</v>
          </cell>
          <cell r="M14">
            <v>0</v>
          </cell>
          <cell r="N14">
            <v>0</v>
          </cell>
          <cell r="O14" t="str">
            <v>20</v>
          </cell>
          <cell r="P14">
            <v>0.0109905026029265</v>
          </cell>
        </row>
        <row r="15">
          <cell r="B15" t="str">
            <v>郁南县宋桂镇卫生院</v>
          </cell>
          <cell r="C15" t="str">
            <v>是</v>
          </cell>
          <cell r="D15">
            <v>3668.31</v>
          </cell>
          <cell r="E15">
            <v>0</v>
          </cell>
          <cell r="F15">
            <v>0</v>
          </cell>
          <cell r="G15">
            <v>0</v>
          </cell>
          <cell r="H15">
            <v>-0.1263</v>
          </cell>
          <cell r="I15">
            <v>0.0087</v>
          </cell>
          <cell r="J15" t="str">
            <v>10</v>
          </cell>
          <cell r="K15">
            <v>9.7825</v>
          </cell>
          <cell r="L15">
            <v>3668.31</v>
          </cell>
          <cell r="M15">
            <v>0</v>
          </cell>
          <cell r="N15">
            <v>0</v>
          </cell>
          <cell r="O15" t="str">
            <v>20</v>
          </cell>
          <cell r="P15">
            <v>0.0141242811817357</v>
          </cell>
        </row>
        <row r="16">
          <cell r="B16" t="str">
            <v>郁南县人民医院</v>
          </cell>
          <cell r="C16" t="str">
            <v>是</v>
          </cell>
          <cell r="D16">
            <v>1226520.65</v>
          </cell>
          <cell r="E16">
            <v>1053973.63</v>
          </cell>
          <cell r="F16">
            <v>0.859319922579371</v>
          </cell>
          <cell r="G16">
            <v>21.4829980644843</v>
          </cell>
          <cell r="H16">
            <v>-0.2165</v>
          </cell>
          <cell r="I16">
            <v>-0.0625</v>
          </cell>
          <cell r="J16" t="str">
            <v>10</v>
          </cell>
          <cell r="K16" t="str">
            <v>10</v>
          </cell>
          <cell r="L16">
            <v>1226520.65</v>
          </cell>
          <cell r="M16">
            <v>8332</v>
          </cell>
          <cell r="N16">
            <v>0.00674736374416818</v>
          </cell>
          <cell r="O16" t="str">
            <v>20</v>
          </cell>
          <cell r="P16">
            <v>0.0106940437231096</v>
          </cell>
        </row>
        <row r="17">
          <cell r="B17" t="str">
            <v>郁南县南江口镇卫生院</v>
          </cell>
          <cell r="C17" t="str">
            <v>是</v>
          </cell>
          <cell r="D17">
            <v>76991.89</v>
          </cell>
          <cell r="E17">
            <v>0</v>
          </cell>
          <cell r="F17">
            <v>0</v>
          </cell>
          <cell r="G17">
            <v>0</v>
          </cell>
          <cell r="H17">
            <v>-0.16654</v>
          </cell>
          <cell r="I17">
            <v>-0.33264</v>
          </cell>
          <cell r="J17" t="str">
            <v>10</v>
          </cell>
          <cell r="K17" t="str">
            <v>10</v>
          </cell>
          <cell r="L17">
            <v>76991.89</v>
          </cell>
          <cell r="M17">
            <v>0</v>
          </cell>
          <cell r="N17">
            <v>0</v>
          </cell>
          <cell r="O17" t="str">
            <v>20</v>
          </cell>
          <cell r="P17">
            <v>0.104928627931366</v>
          </cell>
        </row>
        <row r="18">
          <cell r="B18" t="str">
            <v>郁南县第二人民医院</v>
          </cell>
          <cell r="C18" t="str">
            <v>是</v>
          </cell>
          <cell r="D18">
            <v>838888.88</v>
          </cell>
          <cell r="E18">
            <v>560194.38</v>
          </cell>
          <cell r="F18">
            <v>0.66778138720828</v>
          </cell>
          <cell r="G18">
            <v>16.694534680207</v>
          </cell>
          <cell r="H18">
            <v>-0.0614693589334615</v>
          </cell>
          <cell r="I18">
            <v>-0.0923591873685338</v>
          </cell>
          <cell r="J18" t="str">
            <v>10</v>
          </cell>
          <cell r="K18" t="str">
            <v>10</v>
          </cell>
          <cell r="L18">
            <v>838888.88</v>
          </cell>
          <cell r="M18">
            <v>104091.36</v>
          </cell>
          <cell r="N18">
            <v>0.110385515607411</v>
          </cell>
          <cell r="O18" t="str">
            <v>20</v>
          </cell>
          <cell r="P18">
            <v>0.00782870341572255</v>
          </cell>
        </row>
        <row r="19">
          <cell r="B19" t="str">
            <v>郁南县妇幼保健院</v>
          </cell>
          <cell r="C19" t="str">
            <v>是</v>
          </cell>
          <cell r="D19">
            <v>172085.33</v>
          </cell>
          <cell r="E19">
            <v>0</v>
          </cell>
          <cell r="F19">
            <v>0</v>
          </cell>
          <cell r="G19">
            <v>0</v>
          </cell>
          <cell r="H19">
            <v>-0.0264</v>
          </cell>
          <cell r="I19">
            <v>-0.0305</v>
          </cell>
          <cell r="J19" t="str">
            <v>10</v>
          </cell>
          <cell r="K19" t="str">
            <v>10</v>
          </cell>
          <cell r="L19">
            <v>172085.33</v>
          </cell>
          <cell r="M19">
            <v>36923.6</v>
          </cell>
          <cell r="N19">
            <v>0.176660394366882</v>
          </cell>
          <cell r="O19" t="str">
            <v>20</v>
          </cell>
          <cell r="P19">
            <v>0.0229256113082014</v>
          </cell>
        </row>
        <row r="20">
          <cell r="B20" t="str">
            <v>郁南县平台镇卫生院</v>
          </cell>
          <cell r="C20" t="str">
            <v>是</v>
          </cell>
          <cell r="D20">
            <v>540.7</v>
          </cell>
          <cell r="E20">
            <v>0</v>
          </cell>
          <cell r="F20">
            <v>0</v>
          </cell>
          <cell r="G20">
            <v>0</v>
          </cell>
          <cell r="H20">
            <v>-0.1249</v>
          </cell>
          <cell r="I20">
            <v>-0.063</v>
          </cell>
          <cell r="J20" t="str">
            <v>10</v>
          </cell>
          <cell r="K20" t="str">
            <v>10</v>
          </cell>
          <cell r="L20">
            <v>540.7</v>
          </cell>
          <cell r="M20">
            <v>0</v>
          </cell>
          <cell r="N20">
            <v>0</v>
          </cell>
          <cell r="O20" t="str">
            <v>20</v>
          </cell>
          <cell r="P20">
            <v>0.00869986958243158</v>
          </cell>
        </row>
        <row r="21">
          <cell r="B21" t="str">
            <v>新兴县妇幼保健院</v>
          </cell>
          <cell r="C21" t="str">
            <v>是</v>
          </cell>
          <cell r="D21">
            <v>795333.7</v>
          </cell>
          <cell r="E21">
            <v>773077.2</v>
          </cell>
          <cell r="F21">
            <v>0.972016148693309</v>
          </cell>
          <cell r="G21">
            <v>24.3004037173327</v>
          </cell>
          <cell r="H21">
            <v>0.0425</v>
          </cell>
          <cell r="I21">
            <v>0</v>
          </cell>
          <cell r="J21">
            <v>8.9375</v>
          </cell>
          <cell r="K21" t="str">
            <v>10</v>
          </cell>
          <cell r="L21">
            <v>795333.7</v>
          </cell>
          <cell r="M21">
            <v>0</v>
          </cell>
          <cell r="N21">
            <v>0</v>
          </cell>
          <cell r="O21" t="str">
            <v>20</v>
          </cell>
          <cell r="P21">
            <v>0.00652539074913952</v>
          </cell>
        </row>
        <row r="22">
          <cell r="B22" t="str">
            <v>新兴县中医院</v>
          </cell>
          <cell r="C22" t="str">
            <v>是</v>
          </cell>
          <cell r="D22">
            <v>1371661.06</v>
          </cell>
          <cell r="E22">
            <v>1244406.38</v>
          </cell>
          <cell r="F22">
            <v>0.907225856510062</v>
          </cell>
          <cell r="G22">
            <v>22.6806464127516</v>
          </cell>
          <cell r="H22">
            <v>-0.00963391136801555</v>
          </cell>
          <cell r="I22">
            <v>0.0229508196721312</v>
          </cell>
          <cell r="J22" t="str">
            <v>10</v>
          </cell>
          <cell r="K22">
            <v>9.42622950819672</v>
          </cell>
          <cell r="L22">
            <v>1371661.06</v>
          </cell>
          <cell r="M22">
            <v>30576</v>
          </cell>
          <cell r="N22">
            <v>0.0218051575387688</v>
          </cell>
          <cell r="O22" t="str">
            <v>20</v>
          </cell>
          <cell r="P22">
            <v>0</v>
          </cell>
        </row>
        <row r="23">
          <cell r="B23" t="str">
            <v>新兴县慢性病防治站</v>
          </cell>
          <cell r="C23" t="str">
            <v>是</v>
          </cell>
          <cell r="D23">
            <v>13600</v>
          </cell>
          <cell r="E23">
            <v>13600</v>
          </cell>
          <cell r="F23">
            <v>1</v>
          </cell>
          <cell r="G23">
            <v>25</v>
          </cell>
          <cell r="H23">
            <v>0</v>
          </cell>
          <cell r="I23">
            <v>-0.2956</v>
          </cell>
          <cell r="J23" t="str">
            <v>10</v>
          </cell>
          <cell r="K23" t="str">
            <v>10</v>
          </cell>
          <cell r="L23">
            <v>13600</v>
          </cell>
          <cell r="M23">
            <v>17380</v>
          </cell>
          <cell r="N23">
            <v>0.561007101355713</v>
          </cell>
          <cell r="O23">
            <v>16.3395739186572</v>
          </cell>
          <cell r="P23">
            <v>0.00324970049592418</v>
          </cell>
        </row>
        <row r="24">
          <cell r="B24" t="str">
            <v>罗定市第五人民医院</v>
          </cell>
          <cell r="C24" t="str">
            <v>是</v>
          </cell>
          <cell r="D24">
            <v>197096.9</v>
          </cell>
          <cell r="E24">
            <v>0</v>
          </cell>
          <cell r="F24">
            <v>0</v>
          </cell>
          <cell r="G24">
            <v>0</v>
          </cell>
          <cell r="H24">
            <v>-0.0347</v>
          </cell>
          <cell r="I24">
            <v>-0.5393</v>
          </cell>
          <cell r="J24" t="str">
            <v>10</v>
          </cell>
          <cell r="K24" t="str">
            <v>10</v>
          </cell>
          <cell r="L24">
            <v>197096.9</v>
          </cell>
          <cell r="M24">
            <v>0</v>
          </cell>
          <cell r="N24">
            <v>0</v>
          </cell>
          <cell r="O24" t="str">
            <v>20</v>
          </cell>
          <cell r="P24">
            <v>0.0317505048284919</v>
          </cell>
        </row>
        <row r="25">
          <cell r="B25" t="str">
            <v>郁南县千官中心卫生院</v>
          </cell>
          <cell r="C25" t="str">
            <v>是</v>
          </cell>
          <cell r="D25">
            <v>57388.85</v>
          </cell>
          <cell r="E25">
            <v>0</v>
          </cell>
          <cell r="F25">
            <v>0</v>
          </cell>
          <cell r="G25">
            <v>0</v>
          </cell>
          <cell r="H25">
            <v>0</v>
          </cell>
          <cell r="I25">
            <v>-0.8706</v>
          </cell>
          <cell r="J25" t="str">
            <v>10</v>
          </cell>
          <cell r="K25" t="str">
            <v>10</v>
          </cell>
          <cell r="L25">
            <v>57388.85</v>
          </cell>
          <cell r="M25">
            <v>0</v>
          </cell>
          <cell r="N25">
            <v>0</v>
          </cell>
          <cell r="O25" t="str">
            <v>20</v>
          </cell>
          <cell r="P25">
            <v>0.01419975900335</v>
          </cell>
        </row>
        <row r="26">
          <cell r="B26" t="str">
            <v>云浮市云城区腰古中心卫生院</v>
          </cell>
          <cell r="C26" t="str">
            <v>否</v>
          </cell>
          <cell r="D26">
            <v>184513.92</v>
          </cell>
          <cell r="E26">
            <v>0</v>
          </cell>
          <cell r="F26">
            <v>0</v>
          </cell>
          <cell r="G26">
            <v>0</v>
          </cell>
          <cell r="H26">
            <v>-0.6889</v>
          </cell>
          <cell r="I26">
            <v>-0.1368</v>
          </cell>
          <cell r="J26" t="str">
            <v>10</v>
          </cell>
          <cell r="K26" t="str">
            <v>10</v>
          </cell>
          <cell r="L26">
            <v>184513.92</v>
          </cell>
          <cell r="M26">
            <v>0</v>
          </cell>
          <cell r="N26">
            <v>0</v>
          </cell>
          <cell r="O26" t="str">
            <v>20</v>
          </cell>
          <cell r="P26">
            <v>0.0127445147268687</v>
          </cell>
        </row>
        <row r="27">
          <cell r="B27" t="str">
            <v>云浮市云安区都杨镇卫生院</v>
          </cell>
          <cell r="C27" t="str">
            <v>是</v>
          </cell>
          <cell r="D27">
            <v>6966.92</v>
          </cell>
          <cell r="E27">
            <v>5275.92</v>
          </cell>
          <cell r="F27">
            <v>0.757281553398058</v>
          </cell>
          <cell r="G27">
            <v>18.9320388349515</v>
          </cell>
          <cell r="H27">
            <v>0</v>
          </cell>
          <cell r="I27">
            <v>0.806</v>
          </cell>
          <cell r="J27" t="str">
            <v>10</v>
          </cell>
          <cell r="K27" t="str">
            <v>0</v>
          </cell>
          <cell r="L27">
            <v>6966.92</v>
          </cell>
          <cell r="M27">
            <v>0</v>
          </cell>
          <cell r="N27">
            <v>0</v>
          </cell>
          <cell r="O27" t="str">
            <v>20</v>
          </cell>
          <cell r="P27">
            <v>0.0126896448240652</v>
          </cell>
        </row>
        <row r="28">
          <cell r="B28" t="str">
            <v>云浮市云城区安塘街社区卫生服务中心</v>
          </cell>
          <cell r="C28" t="str">
            <v>否</v>
          </cell>
          <cell r="D28">
            <v>77618.5</v>
          </cell>
          <cell r="E28">
            <v>0</v>
          </cell>
          <cell r="F28">
            <v>0</v>
          </cell>
          <cell r="G28">
            <v>0</v>
          </cell>
          <cell r="H28">
            <v>-0.4653</v>
          </cell>
          <cell r="I28">
            <v>-0.0543</v>
          </cell>
          <cell r="J28" t="str">
            <v>10</v>
          </cell>
          <cell r="K28" t="str">
            <v>10</v>
          </cell>
          <cell r="L28">
            <v>77618.5</v>
          </cell>
          <cell r="M28">
            <v>0</v>
          </cell>
          <cell r="N28">
            <v>0</v>
          </cell>
          <cell r="O28" t="str">
            <v>20</v>
          </cell>
          <cell r="P28">
            <v>0.00222249320305255</v>
          </cell>
        </row>
        <row r="29">
          <cell r="B29" t="str">
            <v>罗定市素龙街道素龙社区卫生服务中心</v>
          </cell>
          <cell r="C29" t="str">
            <v>是</v>
          </cell>
          <cell r="D29">
            <v>79058.16</v>
          </cell>
          <cell r="E29">
            <v>0</v>
          </cell>
          <cell r="F29">
            <v>0</v>
          </cell>
          <cell r="G29">
            <v>0</v>
          </cell>
          <cell r="H29">
            <v>-0.2222</v>
          </cell>
          <cell r="I29">
            <v>0.0954</v>
          </cell>
          <cell r="J29" t="str">
            <v>10</v>
          </cell>
          <cell r="K29">
            <v>7.615</v>
          </cell>
          <cell r="L29">
            <v>79058.16</v>
          </cell>
          <cell r="M29">
            <v>0</v>
          </cell>
          <cell r="N29">
            <v>0</v>
          </cell>
          <cell r="O29" t="str">
            <v>20</v>
          </cell>
          <cell r="P29">
            <v>0.0042159648043102</v>
          </cell>
        </row>
        <row r="30">
          <cell r="B30" t="str">
            <v>云浮市云城区河口街社区卫生服务中心</v>
          </cell>
          <cell r="C30" t="str">
            <v>是</v>
          </cell>
          <cell r="D30">
            <v>1864.6</v>
          </cell>
          <cell r="E30">
            <v>0</v>
          </cell>
          <cell r="F30">
            <v>0</v>
          </cell>
          <cell r="G30">
            <v>0</v>
          </cell>
          <cell r="H30">
            <v>0</v>
          </cell>
          <cell r="I30">
            <v>-0.667</v>
          </cell>
          <cell r="J30" t="str">
            <v>10</v>
          </cell>
          <cell r="K30" t="str">
            <v>10</v>
          </cell>
          <cell r="L30">
            <v>1864.6</v>
          </cell>
          <cell r="M30">
            <v>0</v>
          </cell>
          <cell r="N30">
            <v>0</v>
          </cell>
          <cell r="O30" t="str">
            <v>20</v>
          </cell>
          <cell r="P30">
            <v>0.0145320947313584</v>
          </cell>
        </row>
        <row r="31">
          <cell r="B31" t="str">
            <v>云浮市云城区云城街社区卫生服务中心</v>
          </cell>
          <cell r="C31" t="str">
            <v>是</v>
          </cell>
          <cell r="D31">
            <v>33746.3</v>
          </cell>
          <cell r="E31">
            <v>0</v>
          </cell>
          <cell r="F31">
            <v>0</v>
          </cell>
          <cell r="G31">
            <v>0</v>
          </cell>
          <cell r="H31">
            <v>0</v>
          </cell>
          <cell r="I31">
            <v>0.0728</v>
          </cell>
          <cell r="J31" t="str">
            <v>10</v>
          </cell>
          <cell r="K31">
            <v>8.18</v>
          </cell>
          <cell r="L31">
            <v>33746.3</v>
          </cell>
          <cell r="M31">
            <v>0</v>
          </cell>
          <cell r="N31">
            <v>0</v>
          </cell>
          <cell r="O31" t="str">
            <v>20</v>
          </cell>
          <cell r="P31">
            <v>0.00162477273282105</v>
          </cell>
        </row>
        <row r="32">
          <cell r="B32" t="str">
            <v>罗定市罗平镇卫生院</v>
          </cell>
          <cell r="C32" t="str">
            <v>是</v>
          </cell>
          <cell r="D32">
            <v>4516.8</v>
          </cell>
          <cell r="E32">
            <v>1129.2</v>
          </cell>
          <cell r="F32">
            <v>0.25</v>
          </cell>
          <cell r="G32">
            <v>6.25</v>
          </cell>
          <cell r="H32">
            <v>-0.091</v>
          </cell>
          <cell r="I32">
            <v>-0.1958</v>
          </cell>
          <cell r="J32" t="str">
            <v>10</v>
          </cell>
          <cell r="K32" t="str">
            <v>10</v>
          </cell>
          <cell r="L32">
            <v>4516.8</v>
          </cell>
          <cell r="M32">
            <v>1614</v>
          </cell>
          <cell r="N32">
            <v>0.263260912115874</v>
          </cell>
          <cell r="O32" t="str">
            <v>20</v>
          </cell>
          <cell r="P32">
            <v>0.00540704345531849</v>
          </cell>
        </row>
        <row r="33">
          <cell r="B33" t="str">
            <v>云浮市云城区思劳卫生院</v>
          </cell>
          <cell r="C33" t="str">
            <v>是</v>
          </cell>
          <cell r="D33">
            <v>35873.1</v>
          </cell>
          <cell r="E33">
            <v>0</v>
          </cell>
          <cell r="F33">
            <v>0</v>
          </cell>
          <cell r="G33">
            <v>0</v>
          </cell>
          <cell r="H33">
            <v>0</v>
          </cell>
          <cell r="I33">
            <v>-0.27</v>
          </cell>
          <cell r="J33" t="str">
            <v>10</v>
          </cell>
          <cell r="K33" t="str">
            <v>10</v>
          </cell>
          <cell r="L33">
            <v>35873.1</v>
          </cell>
          <cell r="M33">
            <v>696.36</v>
          </cell>
          <cell r="N33">
            <v>0.0190421187515484</v>
          </cell>
          <cell r="O33" t="str">
            <v>20</v>
          </cell>
          <cell r="P33">
            <v>0.00936453042230453</v>
          </cell>
        </row>
        <row r="34">
          <cell r="B34" t="str">
            <v>云浮市（罗定）第三人民医院</v>
          </cell>
          <cell r="C34" t="str">
            <v>是</v>
          </cell>
          <cell r="D34">
            <v>74800</v>
          </cell>
          <cell r="E34">
            <v>84607.8</v>
          </cell>
          <cell r="F34">
            <v>1.13112032085562</v>
          </cell>
          <cell r="G34">
            <v>28.2780080213904</v>
          </cell>
          <cell r="H34">
            <v>-0.0889</v>
          </cell>
          <cell r="I34">
            <v>0.1006</v>
          </cell>
          <cell r="J34" t="str">
            <v>10</v>
          </cell>
          <cell r="K34">
            <v>7.485</v>
          </cell>
          <cell r="L34">
            <v>74800</v>
          </cell>
          <cell r="M34">
            <v>0</v>
          </cell>
          <cell r="N34">
            <v>0</v>
          </cell>
          <cell r="O34" t="str">
            <v>20</v>
          </cell>
          <cell r="P34">
            <v>0.000753111551109391</v>
          </cell>
        </row>
        <row r="35">
          <cell r="B35" t="str">
            <v>罗定市黎少镇中心卫生院</v>
          </cell>
          <cell r="C35" t="str">
            <v>是</v>
          </cell>
          <cell r="D35">
            <v>30270.71</v>
          </cell>
          <cell r="E35">
            <v>0</v>
          </cell>
          <cell r="F35">
            <v>0</v>
          </cell>
          <cell r="G35">
            <v>0</v>
          </cell>
          <cell r="H35">
            <v>-0.301989463593745</v>
          </cell>
          <cell r="I35">
            <v>-0.0893953880553207</v>
          </cell>
          <cell r="J35" t="str">
            <v>10</v>
          </cell>
          <cell r="K35" t="str">
            <v>10</v>
          </cell>
          <cell r="L35">
            <v>30270.71</v>
          </cell>
          <cell r="M35">
            <v>0</v>
          </cell>
          <cell r="N35">
            <v>0</v>
          </cell>
          <cell r="O35" t="str">
            <v>20</v>
          </cell>
          <cell r="P35">
            <v>0.0315343921621469</v>
          </cell>
        </row>
        <row r="36">
          <cell r="B36" t="str">
            <v>罗定市生江镇卫生院</v>
          </cell>
          <cell r="C36" t="str">
            <v>是</v>
          </cell>
          <cell r="D36">
            <v>2460.6</v>
          </cell>
          <cell r="E36">
            <v>0</v>
          </cell>
          <cell r="F36">
            <v>0</v>
          </cell>
          <cell r="G36">
            <v>0</v>
          </cell>
          <cell r="H36">
            <v>-0.1923</v>
          </cell>
          <cell r="I36">
            <v>-0.12</v>
          </cell>
          <cell r="J36" t="str">
            <v>10</v>
          </cell>
          <cell r="K36" t="str">
            <v>10</v>
          </cell>
          <cell r="L36">
            <v>2460.6</v>
          </cell>
          <cell r="M36">
            <v>0</v>
          </cell>
          <cell r="N36">
            <v>0</v>
          </cell>
          <cell r="O36" t="str">
            <v>20</v>
          </cell>
          <cell r="P36">
            <v>0.0368630992432986</v>
          </cell>
        </row>
        <row r="37">
          <cell r="B37" t="str">
            <v>郁南县大方镇卫生院</v>
          </cell>
          <cell r="C37" t="str">
            <v>是</v>
          </cell>
          <cell r="D37">
            <v>7516.3</v>
          </cell>
          <cell r="E37">
            <v>0</v>
          </cell>
          <cell r="F37">
            <v>0</v>
          </cell>
          <cell r="G37">
            <v>0</v>
          </cell>
          <cell r="H37">
            <v>0</v>
          </cell>
          <cell r="I37">
            <v>-0.0037</v>
          </cell>
          <cell r="J37" t="str">
            <v>10</v>
          </cell>
          <cell r="K37" t="str">
            <v>10</v>
          </cell>
          <cell r="L37">
            <v>7516.3</v>
          </cell>
          <cell r="M37">
            <v>4989.6</v>
          </cell>
          <cell r="N37">
            <v>0.398979681590289</v>
          </cell>
          <cell r="O37" t="str">
            <v>20</v>
          </cell>
          <cell r="P37">
            <v>0.00925014931955487</v>
          </cell>
        </row>
        <row r="38">
          <cell r="B38" t="str">
            <v>云浮市云城区人民医院</v>
          </cell>
          <cell r="C38" t="str">
            <v>是</v>
          </cell>
          <cell r="D38">
            <v>542968.52</v>
          </cell>
          <cell r="E38">
            <v>111045.85</v>
          </cell>
          <cell r="F38">
            <v>0.204516184474194</v>
          </cell>
          <cell r="G38">
            <v>5.11290461185485</v>
          </cell>
          <cell r="H38">
            <v>-0.4351</v>
          </cell>
          <cell r="I38">
            <v>-0.3473</v>
          </cell>
          <cell r="J38" t="str">
            <v>10</v>
          </cell>
          <cell r="K38" t="str">
            <v>10</v>
          </cell>
          <cell r="L38">
            <v>542968.52</v>
          </cell>
          <cell r="M38">
            <v>0</v>
          </cell>
          <cell r="N38">
            <v>0</v>
          </cell>
          <cell r="O38" t="str">
            <v>20</v>
          </cell>
          <cell r="P38">
            <v>0.0232468431574207</v>
          </cell>
        </row>
        <row r="39">
          <cell r="B39" t="str">
            <v>郁南县慢性病防治站</v>
          </cell>
          <cell r="C39" t="str">
            <v>是</v>
          </cell>
          <cell r="D39">
            <v>1082.24</v>
          </cell>
          <cell r="E39">
            <v>0</v>
          </cell>
          <cell r="F39">
            <v>0</v>
          </cell>
          <cell r="G39">
            <v>0</v>
          </cell>
          <cell r="H39">
            <v>0</v>
          </cell>
          <cell r="I39">
            <v>0.0283</v>
          </cell>
          <cell r="J39" t="str">
            <v>10</v>
          </cell>
          <cell r="K39">
            <v>9.2925</v>
          </cell>
          <cell r="L39">
            <v>1082.24</v>
          </cell>
          <cell r="M39">
            <v>0</v>
          </cell>
          <cell r="N39">
            <v>0</v>
          </cell>
          <cell r="O39" t="str">
            <v>20</v>
          </cell>
          <cell r="P39">
            <v>0.000607132743096965</v>
          </cell>
        </row>
        <row r="40">
          <cell r="B40" t="str">
            <v>罗定市金鸡镇卫生院</v>
          </cell>
          <cell r="C40" t="str">
            <v>否</v>
          </cell>
          <cell r="D40">
            <v>2725</v>
          </cell>
          <cell r="E40">
            <v>0</v>
          </cell>
          <cell r="F40">
            <v>0</v>
          </cell>
          <cell r="G40">
            <v>0</v>
          </cell>
          <cell r="H40">
            <v>0.006</v>
          </cell>
          <cell r="I40">
            <v>0.4664</v>
          </cell>
          <cell r="J40">
            <v>9.85</v>
          </cell>
          <cell r="K40" t="str">
            <v>0</v>
          </cell>
          <cell r="L40">
            <v>2725</v>
          </cell>
          <cell r="M40">
            <v>28767.24</v>
          </cell>
          <cell r="N40">
            <v>0.91347074707928</v>
          </cell>
          <cell r="O40" t="str">
            <v>0</v>
          </cell>
          <cell r="P40">
            <v>0</v>
          </cell>
        </row>
        <row r="41">
          <cell r="B41" t="str">
            <v>云浮市云安区镇安中心卫生院</v>
          </cell>
          <cell r="C41" t="str">
            <v>是</v>
          </cell>
          <cell r="D41">
            <v>196750.92</v>
          </cell>
          <cell r="E41">
            <v>126458.92</v>
          </cell>
          <cell r="F41">
            <v>0.642736105122151</v>
          </cell>
          <cell r="G41">
            <v>16.0684026280538</v>
          </cell>
          <cell r="H41">
            <v>-0.1</v>
          </cell>
          <cell r="I41">
            <v>-0.02</v>
          </cell>
          <cell r="J41" t="str">
            <v>10</v>
          </cell>
          <cell r="K41" t="str">
            <v>10</v>
          </cell>
          <cell r="L41">
            <v>196750.92</v>
          </cell>
          <cell r="M41">
            <v>0</v>
          </cell>
          <cell r="N41">
            <v>0</v>
          </cell>
          <cell r="O41" t="str">
            <v>20</v>
          </cell>
          <cell r="P41">
            <v>0.0195760753533984</v>
          </cell>
        </row>
        <row r="42">
          <cell r="B42" t="str">
            <v>新兴县新城镇卫生院</v>
          </cell>
          <cell r="C42" t="str">
            <v>是</v>
          </cell>
          <cell r="D42">
            <v>41196.14</v>
          </cell>
          <cell r="E42">
            <v>33442.64</v>
          </cell>
          <cell r="F42">
            <v>0.811790619218208</v>
          </cell>
          <cell r="G42">
            <v>20.2947654804552</v>
          </cell>
          <cell r="H42">
            <v>-0.371</v>
          </cell>
          <cell r="I42">
            <v>0.3065</v>
          </cell>
          <cell r="J42" t="str">
            <v>10</v>
          </cell>
          <cell r="K42">
            <v>2.3375</v>
          </cell>
          <cell r="L42">
            <v>41196.14</v>
          </cell>
          <cell r="M42">
            <v>0</v>
          </cell>
          <cell r="N42">
            <v>0</v>
          </cell>
          <cell r="O42" t="str">
            <v>20</v>
          </cell>
          <cell r="P42">
            <v>0.0201987976878093</v>
          </cell>
        </row>
        <row r="43">
          <cell r="B43" t="str">
            <v>罗定市罗镜镇中心卫生院</v>
          </cell>
          <cell r="C43" t="str">
            <v>是</v>
          </cell>
          <cell r="D43">
            <v>36715.8</v>
          </cell>
          <cell r="E43">
            <v>0</v>
          </cell>
          <cell r="F43">
            <v>0</v>
          </cell>
          <cell r="G43">
            <v>0</v>
          </cell>
          <cell r="H43">
            <v>-0.3224</v>
          </cell>
          <cell r="I43">
            <v>-0.0088</v>
          </cell>
          <cell r="J43" t="str">
            <v>10</v>
          </cell>
          <cell r="K43" t="str">
            <v>10</v>
          </cell>
          <cell r="L43">
            <v>36715.8</v>
          </cell>
          <cell r="M43">
            <v>42065.22</v>
          </cell>
          <cell r="N43">
            <v>0.53395119789005</v>
          </cell>
          <cell r="O43">
            <v>17.962928126597</v>
          </cell>
          <cell r="P43">
            <v>0.00517048698939248</v>
          </cell>
        </row>
        <row r="44">
          <cell r="B44" t="str">
            <v>新兴县里洞镇卫生院</v>
          </cell>
          <cell r="C44" t="str">
            <v>是</v>
          </cell>
          <cell r="D44">
            <v>32651.66</v>
          </cell>
          <cell r="E44">
            <v>26270.16</v>
          </cell>
          <cell r="F44">
            <v>0.804558175602711</v>
          </cell>
          <cell r="G44">
            <v>20.1139543900678</v>
          </cell>
          <cell r="H44">
            <v>-0.01</v>
          </cell>
          <cell r="I44">
            <v>0.0004</v>
          </cell>
          <cell r="J44" t="str">
            <v>10</v>
          </cell>
          <cell r="K44">
            <v>9.99</v>
          </cell>
          <cell r="L44">
            <v>32651.66</v>
          </cell>
          <cell r="M44">
            <v>0</v>
          </cell>
          <cell r="N44">
            <v>0</v>
          </cell>
          <cell r="O44" t="str">
            <v>20</v>
          </cell>
          <cell r="P44">
            <v>0.00910952969344236</v>
          </cell>
        </row>
        <row r="45">
          <cell r="B45" t="str">
            <v>罗定市塘镇卫生院</v>
          </cell>
          <cell r="C45" t="str">
            <v>是</v>
          </cell>
          <cell r="D45">
            <v>43536.4</v>
          </cell>
          <cell r="E45">
            <v>0</v>
          </cell>
          <cell r="F45">
            <v>0</v>
          </cell>
          <cell r="G45">
            <v>0</v>
          </cell>
          <cell r="H45">
            <v>-0.0414</v>
          </cell>
          <cell r="I45">
            <v>-0.1103</v>
          </cell>
          <cell r="J45" t="str">
            <v>10</v>
          </cell>
          <cell r="K45" t="str">
            <v>10</v>
          </cell>
          <cell r="L45">
            <v>43536.4</v>
          </cell>
          <cell r="M45">
            <v>0</v>
          </cell>
          <cell r="N45">
            <v>0</v>
          </cell>
          <cell r="O45" t="str">
            <v>20</v>
          </cell>
          <cell r="P45">
            <v>0.0284817558479991</v>
          </cell>
        </row>
        <row r="46">
          <cell r="B46" t="str">
            <v>罗定市双东街道双东社区卫生服务中心</v>
          </cell>
          <cell r="C46" t="str">
            <v>是</v>
          </cell>
          <cell r="D46">
            <v>279.3</v>
          </cell>
          <cell r="E46">
            <v>0</v>
          </cell>
          <cell r="F46">
            <v>0</v>
          </cell>
          <cell r="G46">
            <v>0</v>
          </cell>
          <cell r="H46">
            <v>0</v>
          </cell>
          <cell r="I46">
            <v>0.08</v>
          </cell>
          <cell r="J46" t="str">
            <v>10</v>
          </cell>
          <cell r="K46">
            <v>8</v>
          </cell>
          <cell r="L46">
            <v>279.3</v>
          </cell>
          <cell r="M46">
            <v>0</v>
          </cell>
          <cell r="N46">
            <v>0</v>
          </cell>
          <cell r="O46" t="str">
            <v>20</v>
          </cell>
          <cell r="P46">
            <v>0.0208309549593848</v>
          </cell>
        </row>
        <row r="47">
          <cell r="B47" t="str">
            <v>罗定市榃滨镇卫生院</v>
          </cell>
          <cell r="C47" t="str">
            <v>是</v>
          </cell>
          <cell r="D47">
            <v>121699</v>
          </cell>
          <cell r="E47">
            <v>10703</v>
          </cell>
          <cell r="F47">
            <v>0.0879464909325467</v>
          </cell>
          <cell r="G47">
            <v>2.19866227331367</v>
          </cell>
          <cell r="H47">
            <v>-0.1091</v>
          </cell>
          <cell r="I47">
            <v>-0.2457</v>
          </cell>
          <cell r="J47" t="str">
            <v>10</v>
          </cell>
          <cell r="K47" t="str">
            <v>10</v>
          </cell>
          <cell r="L47">
            <v>121699</v>
          </cell>
          <cell r="M47">
            <v>0</v>
          </cell>
          <cell r="N47">
            <v>0</v>
          </cell>
          <cell r="O47" t="str">
            <v>20</v>
          </cell>
          <cell r="P47">
            <v>0.0106909203711999</v>
          </cell>
        </row>
        <row r="48">
          <cell r="B48" t="str">
            <v>新兴县六祖镇卫生院</v>
          </cell>
          <cell r="C48" t="str">
            <v>是</v>
          </cell>
          <cell r="D48">
            <v>167441.4</v>
          </cell>
          <cell r="E48">
            <v>55554.6</v>
          </cell>
          <cell r="F48">
            <v>0.331785329076322</v>
          </cell>
          <cell r="G48">
            <v>8.29463322690804</v>
          </cell>
          <cell r="H48">
            <v>0</v>
          </cell>
          <cell r="I48">
            <v>-0.1124</v>
          </cell>
          <cell r="J48" t="str">
            <v>10</v>
          </cell>
          <cell r="K48" t="str">
            <v>10</v>
          </cell>
          <cell r="L48">
            <v>167441.4</v>
          </cell>
          <cell r="M48">
            <v>0</v>
          </cell>
          <cell r="N48">
            <v>0</v>
          </cell>
          <cell r="O48" t="str">
            <v>20</v>
          </cell>
          <cell r="P48">
            <v>0.025902276123494</v>
          </cell>
        </row>
        <row r="49">
          <cell r="B49" t="str">
            <v>罗定市太平镇卫生院</v>
          </cell>
          <cell r="C49" t="str">
            <v>否</v>
          </cell>
          <cell r="D49">
            <v>1260</v>
          </cell>
          <cell r="E49">
            <v>0</v>
          </cell>
          <cell r="F49">
            <v>0</v>
          </cell>
          <cell r="G49">
            <v>0</v>
          </cell>
          <cell r="H49">
            <v>-0.285</v>
          </cell>
          <cell r="I49">
            <v>-0.103</v>
          </cell>
          <cell r="J49" t="str">
            <v>10</v>
          </cell>
          <cell r="K49" t="str">
            <v>10</v>
          </cell>
          <cell r="L49">
            <v>1260</v>
          </cell>
          <cell r="M49">
            <v>19568.76</v>
          </cell>
          <cell r="N49">
            <v>0.939506720515287</v>
          </cell>
          <cell r="O49" t="str">
            <v>0</v>
          </cell>
          <cell r="P49">
            <v>0.00972274258581638</v>
          </cell>
        </row>
        <row r="50">
          <cell r="B50" t="str">
            <v>罗定市泗纶镇中心卫生院</v>
          </cell>
          <cell r="C50" t="str">
            <v>是</v>
          </cell>
          <cell r="D50">
            <v>34682</v>
          </cell>
          <cell r="E50">
            <v>0</v>
          </cell>
          <cell r="F50">
            <v>0</v>
          </cell>
          <cell r="G50">
            <v>0</v>
          </cell>
          <cell r="H50">
            <v>-0.254</v>
          </cell>
          <cell r="I50">
            <v>-0.0147</v>
          </cell>
          <cell r="J50" t="str">
            <v>10</v>
          </cell>
          <cell r="K50" t="str">
            <v>10</v>
          </cell>
          <cell r="L50">
            <v>34682</v>
          </cell>
          <cell r="M50">
            <v>0</v>
          </cell>
          <cell r="N50">
            <v>0</v>
          </cell>
          <cell r="O50" t="str">
            <v>20</v>
          </cell>
          <cell r="P50">
            <v>0.0148962667536484</v>
          </cell>
        </row>
        <row r="51">
          <cell r="B51" t="str">
            <v>郁南县通门镇卫生院</v>
          </cell>
          <cell r="C51" t="str">
            <v>是</v>
          </cell>
          <cell r="D51">
            <v>12309.26</v>
          </cell>
          <cell r="E51">
            <v>0</v>
          </cell>
          <cell r="F51">
            <v>0</v>
          </cell>
          <cell r="G51">
            <v>0</v>
          </cell>
          <cell r="H51">
            <v>0.0444</v>
          </cell>
          <cell r="I51">
            <v>-0.0376</v>
          </cell>
          <cell r="J51">
            <v>8.89</v>
          </cell>
          <cell r="K51" t="str">
            <v>10</v>
          </cell>
          <cell r="L51">
            <v>12309.26</v>
          </cell>
          <cell r="M51">
            <v>0</v>
          </cell>
          <cell r="N51">
            <v>0</v>
          </cell>
          <cell r="O51" t="str">
            <v>20</v>
          </cell>
          <cell r="P51">
            <v>0.0292271679171006</v>
          </cell>
        </row>
        <row r="52">
          <cell r="B52" t="str">
            <v>云浮市云城区南盛镇卫生院</v>
          </cell>
          <cell r="C52" t="str">
            <v>是</v>
          </cell>
          <cell r="D52">
            <v>136630.6</v>
          </cell>
          <cell r="E52">
            <v>0</v>
          </cell>
          <cell r="F52">
            <v>0</v>
          </cell>
          <cell r="G52">
            <v>0</v>
          </cell>
          <cell r="H52">
            <v>0.397</v>
          </cell>
          <cell r="I52">
            <v>-0.0046</v>
          </cell>
          <cell r="J52">
            <v>0.0749999999999993</v>
          </cell>
          <cell r="K52" t="str">
            <v>10</v>
          </cell>
          <cell r="L52">
            <v>136630.6</v>
          </cell>
          <cell r="M52">
            <v>0</v>
          </cell>
          <cell r="N52">
            <v>0</v>
          </cell>
          <cell r="O52" t="str">
            <v>20</v>
          </cell>
          <cell r="P52">
            <v>0.00334966672099464</v>
          </cell>
        </row>
        <row r="53">
          <cell r="B53" t="str">
            <v>新兴县稔村中心卫生院（新兴县第二人民医院）</v>
          </cell>
          <cell r="C53" t="str">
            <v>是</v>
          </cell>
          <cell r="D53">
            <v>346108.2</v>
          </cell>
          <cell r="E53">
            <v>350767.2</v>
          </cell>
          <cell r="F53">
            <v>1.01346110840483</v>
          </cell>
          <cell r="G53">
            <v>25.3365277101207</v>
          </cell>
          <cell r="H53">
            <v>-0.116</v>
          </cell>
          <cell r="I53">
            <v>-0.5877</v>
          </cell>
          <cell r="J53" t="str">
            <v>10</v>
          </cell>
          <cell r="K53" t="str">
            <v>10</v>
          </cell>
          <cell r="L53">
            <v>346108.2</v>
          </cell>
          <cell r="M53">
            <v>0</v>
          </cell>
          <cell r="N53">
            <v>0</v>
          </cell>
          <cell r="O53" t="str">
            <v>20</v>
          </cell>
          <cell r="P53">
            <v>0.0180317887243087</v>
          </cell>
        </row>
        <row r="54">
          <cell r="B54" t="str">
            <v>罗定市连州镇卫生院</v>
          </cell>
          <cell r="C54" t="str">
            <v>是</v>
          </cell>
          <cell r="D54">
            <v>108230.66</v>
          </cell>
          <cell r="E54">
            <v>19934.66</v>
          </cell>
          <cell r="F54">
            <v>0.18418680991135</v>
          </cell>
          <cell r="G54">
            <v>4.60467024778376</v>
          </cell>
          <cell r="H54">
            <v>-0.28</v>
          </cell>
          <cell r="I54">
            <v>-0.19</v>
          </cell>
          <cell r="J54" t="str">
            <v>10</v>
          </cell>
          <cell r="K54" t="str">
            <v>10</v>
          </cell>
          <cell r="L54">
            <v>108230.66</v>
          </cell>
          <cell r="M54">
            <v>0</v>
          </cell>
          <cell r="N54">
            <v>0</v>
          </cell>
          <cell r="O54" t="str">
            <v>20</v>
          </cell>
          <cell r="P54">
            <v>0.024673921426309</v>
          </cell>
        </row>
        <row r="55">
          <cell r="B55" t="str">
            <v>云浮市云城区高峰街社区卫生服务中心</v>
          </cell>
          <cell r="C55" t="str">
            <v>是</v>
          </cell>
          <cell r="D55">
            <v>294</v>
          </cell>
          <cell r="E55">
            <v>0</v>
          </cell>
          <cell r="F55">
            <v>0</v>
          </cell>
          <cell r="G55">
            <v>0</v>
          </cell>
          <cell r="H55">
            <v>0</v>
          </cell>
          <cell r="I55">
            <v>-0.4425</v>
          </cell>
          <cell r="J55" t="str">
            <v>10</v>
          </cell>
          <cell r="K55" t="str">
            <v>10</v>
          </cell>
          <cell r="L55">
            <v>294</v>
          </cell>
          <cell r="M55">
            <v>0</v>
          </cell>
          <cell r="N55">
            <v>0</v>
          </cell>
          <cell r="O55" t="str">
            <v>20</v>
          </cell>
          <cell r="P55">
            <v>0.0265916665016617</v>
          </cell>
        </row>
        <row r="56">
          <cell r="B56" t="str">
            <v>云浮市云安区石城镇卫生院</v>
          </cell>
          <cell r="C56" t="str">
            <v>是</v>
          </cell>
          <cell r="D56">
            <v>1011.5</v>
          </cell>
          <cell r="E56">
            <v>1011.5</v>
          </cell>
          <cell r="F56">
            <v>1</v>
          </cell>
          <cell r="G56">
            <v>25</v>
          </cell>
          <cell r="H56">
            <v>-0.1509</v>
          </cell>
          <cell r="I56">
            <v>-0.0897</v>
          </cell>
          <cell r="J56" t="str">
            <v>10</v>
          </cell>
          <cell r="K56" t="str">
            <v>10</v>
          </cell>
          <cell r="L56">
            <v>1011.5</v>
          </cell>
          <cell r="M56">
            <v>0</v>
          </cell>
          <cell r="N56">
            <v>0</v>
          </cell>
          <cell r="O56" t="str">
            <v>20</v>
          </cell>
          <cell r="P56">
            <v>0.0273550884893535</v>
          </cell>
        </row>
        <row r="57">
          <cell r="B57" t="str">
            <v>云浮市云安区富林镇卫生院</v>
          </cell>
          <cell r="C57" t="str">
            <v>是</v>
          </cell>
          <cell r="D57">
            <v>48598.49</v>
          </cell>
          <cell r="E57">
            <v>26950.49</v>
          </cell>
          <cell r="F57">
            <v>0.554554061247582</v>
          </cell>
          <cell r="G57">
            <v>13.8638515311895</v>
          </cell>
          <cell r="H57">
            <v>0.07089662</v>
          </cell>
          <cell r="I57">
            <v>0.344744</v>
          </cell>
          <cell r="J57">
            <v>8.2275845</v>
          </cell>
          <cell r="K57">
            <v>1.3814</v>
          </cell>
          <cell r="L57">
            <v>48598.49</v>
          </cell>
          <cell r="M57">
            <v>2128.8</v>
          </cell>
          <cell r="N57">
            <v>0.0419655771084953</v>
          </cell>
          <cell r="O57" t="str">
            <v>20</v>
          </cell>
          <cell r="P57">
            <v>0.0287881013722611</v>
          </cell>
        </row>
        <row r="58">
          <cell r="B58" t="str">
            <v>罗定市红十字会医院</v>
          </cell>
          <cell r="C58" t="str">
            <v>是</v>
          </cell>
          <cell r="D58">
            <v>59781.86</v>
          </cell>
          <cell r="E58">
            <v>0</v>
          </cell>
          <cell r="F58">
            <v>0</v>
          </cell>
          <cell r="G58">
            <v>0</v>
          </cell>
          <cell r="H58">
            <v>-0.049</v>
          </cell>
          <cell r="I58">
            <v>-0.071</v>
          </cell>
          <cell r="J58" t="str">
            <v>10</v>
          </cell>
          <cell r="K58" t="str">
            <v>10</v>
          </cell>
          <cell r="L58">
            <v>59781.86</v>
          </cell>
          <cell r="M58">
            <v>0</v>
          </cell>
          <cell r="N58">
            <v>0</v>
          </cell>
          <cell r="O58" t="str">
            <v>20</v>
          </cell>
          <cell r="P58">
            <v>0.00791605825641644</v>
          </cell>
        </row>
        <row r="59">
          <cell r="B59" t="str">
            <v>新兴县东成镇卫生院</v>
          </cell>
          <cell r="C59" t="str">
            <v>是</v>
          </cell>
          <cell r="D59">
            <v>3561.18</v>
          </cell>
          <cell r="E59">
            <v>966.98</v>
          </cell>
          <cell r="F59">
            <v>0.271533592797893</v>
          </cell>
          <cell r="G59">
            <v>6.78833981994732</v>
          </cell>
          <cell r="H59">
            <v>0</v>
          </cell>
          <cell r="I59">
            <v>-0.00024</v>
          </cell>
          <cell r="J59" t="str">
            <v>10</v>
          </cell>
          <cell r="K59" t="str">
            <v>10</v>
          </cell>
          <cell r="L59">
            <v>3561.18</v>
          </cell>
          <cell r="M59">
            <v>0</v>
          </cell>
          <cell r="N59">
            <v>0</v>
          </cell>
          <cell r="O59" t="str">
            <v>20</v>
          </cell>
          <cell r="P59">
            <v>0.0318270993577469</v>
          </cell>
        </row>
        <row r="60">
          <cell r="B60" t="str">
            <v>罗定市苹塘镇卫生院</v>
          </cell>
          <cell r="C60" t="str">
            <v>是</v>
          </cell>
          <cell r="D60">
            <v>4456.1</v>
          </cell>
          <cell r="E60">
            <v>0</v>
          </cell>
          <cell r="F60">
            <v>0</v>
          </cell>
          <cell r="G60">
            <v>0</v>
          </cell>
          <cell r="H60">
            <v>-0.1821</v>
          </cell>
          <cell r="I60">
            <v>-0.0389</v>
          </cell>
          <cell r="J60" t="str">
            <v>10</v>
          </cell>
          <cell r="K60" t="str">
            <v>10</v>
          </cell>
          <cell r="L60">
            <v>4456.1</v>
          </cell>
          <cell r="M60">
            <v>17508</v>
          </cell>
          <cell r="N60">
            <v>0.797118934989369</v>
          </cell>
          <cell r="O60">
            <v>2.17286390063786</v>
          </cell>
          <cell r="P60">
            <v>0.00944747081566028</v>
          </cell>
        </row>
        <row r="61">
          <cell r="B61" t="str">
            <v>新兴县太平镇卫生院</v>
          </cell>
          <cell r="C61" t="str">
            <v>是</v>
          </cell>
          <cell r="D61">
            <v>215024.6</v>
          </cell>
          <cell r="E61">
            <v>191067.2</v>
          </cell>
          <cell r="F61">
            <v>0.888582980738018</v>
          </cell>
          <cell r="G61">
            <v>22.2145745184504</v>
          </cell>
          <cell r="H61">
            <v>-0.31</v>
          </cell>
          <cell r="I61">
            <v>0.99</v>
          </cell>
          <cell r="J61" t="str">
            <v>10</v>
          </cell>
          <cell r="K61" t="str">
            <v>0</v>
          </cell>
          <cell r="L61">
            <v>215024.6</v>
          </cell>
          <cell r="M61">
            <v>0</v>
          </cell>
          <cell r="N61">
            <v>0</v>
          </cell>
          <cell r="O61" t="str">
            <v>20</v>
          </cell>
          <cell r="P61">
            <v>0.0183202993586448</v>
          </cell>
        </row>
        <row r="62">
          <cell r="B62" t="str">
            <v>罗定市第六人民医院</v>
          </cell>
          <cell r="C62" t="str">
            <v>是</v>
          </cell>
          <cell r="D62">
            <v>3582</v>
          </cell>
          <cell r="E62">
            <v>2280.3</v>
          </cell>
          <cell r="F62">
            <v>0.636599664991625</v>
          </cell>
          <cell r="G62">
            <v>15.9149916247906</v>
          </cell>
          <cell r="H62">
            <v>-0.3329</v>
          </cell>
          <cell r="I62">
            <v>-0.0602</v>
          </cell>
          <cell r="J62" t="str">
            <v>10</v>
          </cell>
          <cell r="K62" t="str">
            <v>10</v>
          </cell>
          <cell r="L62">
            <v>3582</v>
          </cell>
          <cell r="M62">
            <v>15103</v>
          </cell>
          <cell r="N62">
            <v>0.808295424137008</v>
          </cell>
          <cell r="O62">
            <v>1.5022745517795</v>
          </cell>
          <cell r="P62">
            <v>0.0168640935476911</v>
          </cell>
        </row>
        <row r="63">
          <cell r="B63" t="str">
            <v>云浮市云安区人民医院</v>
          </cell>
          <cell r="C63" t="str">
            <v>是</v>
          </cell>
          <cell r="D63">
            <v>122384.7</v>
          </cell>
          <cell r="E63">
            <v>109203.32</v>
          </cell>
          <cell r="F63">
            <v>0.892295523868588</v>
          </cell>
          <cell r="G63">
            <v>22.3073880967147</v>
          </cell>
          <cell r="H63">
            <v>0.2258</v>
          </cell>
          <cell r="I63">
            <v>0.2196</v>
          </cell>
          <cell r="J63">
            <v>4.355</v>
          </cell>
          <cell r="K63">
            <v>4.51</v>
          </cell>
          <cell r="L63">
            <v>122384.7</v>
          </cell>
          <cell r="M63">
            <v>98141.84</v>
          </cell>
          <cell r="N63">
            <v>0.445034144189629</v>
          </cell>
          <cell r="O63" t="str">
            <v>20</v>
          </cell>
          <cell r="P63">
            <v>0.0458372206356544</v>
          </cell>
        </row>
        <row r="64">
          <cell r="B64" t="str">
            <v>新兴县天堂中心卫生院</v>
          </cell>
          <cell r="C64" t="str">
            <v>是</v>
          </cell>
          <cell r="D64">
            <v>151671.99</v>
          </cell>
          <cell r="E64">
            <v>122791.44</v>
          </cell>
          <cell r="F64">
            <v>0.809585474549388</v>
          </cell>
          <cell r="G64">
            <v>20.2396368637347</v>
          </cell>
          <cell r="H64">
            <v>0</v>
          </cell>
          <cell r="I64">
            <v>-0.0107</v>
          </cell>
          <cell r="J64" t="str">
            <v>10</v>
          </cell>
          <cell r="K64" t="str">
            <v>10</v>
          </cell>
          <cell r="L64">
            <v>151671.99</v>
          </cell>
          <cell r="M64">
            <v>0</v>
          </cell>
          <cell r="N64">
            <v>0</v>
          </cell>
          <cell r="O64" t="str">
            <v>20</v>
          </cell>
          <cell r="P64">
            <v>0.00820289005392136</v>
          </cell>
        </row>
        <row r="65">
          <cell r="B65" t="str">
            <v>新兴县水台镇卫生院</v>
          </cell>
          <cell r="C65" t="str">
            <v>是</v>
          </cell>
          <cell r="D65">
            <v>49802.78</v>
          </cell>
          <cell r="E65">
            <v>29212.38</v>
          </cell>
          <cell r="F65">
            <v>0.58656123212399</v>
          </cell>
          <cell r="G65">
            <v>14.6640308030997</v>
          </cell>
          <cell r="H65">
            <v>-0.01</v>
          </cell>
          <cell r="I65">
            <v>0.0581</v>
          </cell>
          <cell r="J65" t="str">
            <v>10</v>
          </cell>
          <cell r="K65">
            <v>8.5475</v>
          </cell>
          <cell r="L65">
            <v>49802.78</v>
          </cell>
          <cell r="M65">
            <v>0</v>
          </cell>
          <cell r="N65">
            <v>0</v>
          </cell>
          <cell r="O65" t="str">
            <v>20</v>
          </cell>
          <cell r="P65">
            <v>0.0154897080891324</v>
          </cell>
        </row>
        <row r="66">
          <cell r="B66" t="str">
            <v>新兴县簕竹镇卫生院</v>
          </cell>
          <cell r="C66" t="str">
            <v>是</v>
          </cell>
          <cell r="D66">
            <v>87799.93</v>
          </cell>
          <cell r="E66">
            <v>97585.93</v>
          </cell>
          <cell r="F66">
            <v>1.11145794763162</v>
          </cell>
          <cell r="G66">
            <v>27.7864486907905</v>
          </cell>
          <cell r="H66">
            <v>-0.1838</v>
          </cell>
          <cell r="I66">
            <v>-0.3667</v>
          </cell>
          <cell r="J66" t="str">
            <v>10</v>
          </cell>
          <cell r="K66" t="str">
            <v>10</v>
          </cell>
          <cell r="L66">
            <v>87799.93</v>
          </cell>
          <cell r="M66">
            <v>0</v>
          </cell>
          <cell r="N66">
            <v>0</v>
          </cell>
          <cell r="O66" t="str">
            <v>20</v>
          </cell>
          <cell r="P66">
            <v>0.0123122828289101</v>
          </cell>
        </row>
        <row r="67">
          <cell r="B67" t="str">
            <v>罗定市围底镇中心卫生院</v>
          </cell>
          <cell r="C67" t="str">
            <v>是</v>
          </cell>
          <cell r="D67">
            <v>75547.6</v>
          </cell>
          <cell r="E67">
            <v>39674.8</v>
          </cell>
          <cell r="F67">
            <v>0.525162943627594</v>
          </cell>
          <cell r="G67">
            <v>13.1290735906898</v>
          </cell>
          <cell r="H67">
            <v>-0.2041</v>
          </cell>
          <cell r="I67">
            <v>-0.1681</v>
          </cell>
          <cell r="J67" t="str">
            <v>10</v>
          </cell>
          <cell r="K67" t="str">
            <v>10</v>
          </cell>
          <cell r="L67">
            <v>75547.6</v>
          </cell>
          <cell r="M67">
            <v>0</v>
          </cell>
          <cell r="N67">
            <v>0</v>
          </cell>
          <cell r="O67" t="str">
            <v>20</v>
          </cell>
          <cell r="P67">
            <v>0.00332449107938622</v>
          </cell>
        </row>
        <row r="68">
          <cell r="B68" t="str">
            <v>云浮市云安区白石镇卫生院</v>
          </cell>
          <cell r="C68" t="str">
            <v>是</v>
          </cell>
          <cell r="D68">
            <v>96293.8</v>
          </cell>
          <cell r="E68">
            <v>118457.8</v>
          </cell>
          <cell r="F68">
            <v>1.23017058211432</v>
          </cell>
          <cell r="G68">
            <v>30.754264552858</v>
          </cell>
          <cell r="H68">
            <v>-0.4012</v>
          </cell>
          <cell r="I68">
            <v>0.0556</v>
          </cell>
          <cell r="J68" t="str">
            <v>10</v>
          </cell>
          <cell r="K68">
            <v>8.61</v>
          </cell>
          <cell r="L68">
            <v>96293.8</v>
          </cell>
          <cell r="M68">
            <v>0</v>
          </cell>
          <cell r="N68">
            <v>0</v>
          </cell>
          <cell r="O68" t="str">
            <v>20</v>
          </cell>
          <cell r="P68">
            <v>0.0186146629429738</v>
          </cell>
        </row>
        <row r="69">
          <cell r="B69" t="str">
            <v>云浮市云城区前锋镇卫生院</v>
          </cell>
          <cell r="C69" t="str">
            <v>是</v>
          </cell>
          <cell r="D69">
            <v>42509.6</v>
          </cell>
          <cell r="E69">
            <v>0</v>
          </cell>
          <cell r="F69">
            <v>0</v>
          </cell>
          <cell r="G69">
            <v>0</v>
          </cell>
          <cell r="H69">
            <v>-0.01489</v>
          </cell>
          <cell r="I69">
            <v>-0.00535</v>
          </cell>
          <cell r="J69" t="str">
            <v>10</v>
          </cell>
          <cell r="K69" t="str">
            <v>10</v>
          </cell>
          <cell r="L69">
            <v>42509.6</v>
          </cell>
          <cell r="M69">
            <v>0</v>
          </cell>
          <cell r="N69">
            <v>0</v>
          </cell>
          <cell r="O69" t="str">
            <v>20</v>
          </cell>
          <cell r="P69">
            <v>0.00356226221809092</v>
          </cell>
        </row>
        <row r="70">
          <cell r="B70" t="str">
            <v>新兴县大江镇卫生院</v>
          </cell>
          <cell r="C70" t="str">
            <v>是</v>
          </cell>
          <cell r="D70">
            <v>1255.5</v>
          </cell>
          <cell r="E70">
            <v>0</v>
          </cell>
          <cell r="F70">
            <v>0</v>
          </cell>
          <cell r="G70">
            <v>0</v>
          </cell>
          <cell r="H70">
            <v>0</v>
          </cell>
          <cell r="I70">
            <v>-0.0321</v>
          </cell>
          <cell r="J70" t="str">
            <v>10</v>
          </cell>
          <cell r="K70" t="str">
            <v>10</v>
          </cell>
          <cell r="L70">
            <v>1255.5</v>
          </cell>
          <cell r="M70">
            <v>0</v>
          </cell>
          <cell r="N70">
            <v>0</v>
          </cell>
          <cell r="O70" t="str">
            <v>20</v>
          </cell>
          <cell r="P70">
            <v>0.0177908197369536</v>
          </cell>
        </row>
        <row r="71">
          <cell r="B71" t="str">
            <v>云浮市云安区六都镇卫生院</v>
          </cell>
          <cell r="C71" t="str">
            <v>是</v>
          </cell>
          <cell r="D71">
            <v>6600</v>
          </cell>
          <cell r="E71">
            <v>5776</v>
          </cell>
          <cell r="F71">
            <v>0.875151515151515</v>
          </cell>
          <cell r="G71">
            <v>21.8787878787879</v>
          </cell>
          <cell r="H71">
            <v>-0.041</v>
          </cell>
          <cell r="I71">
            <v>0.016</v>
          </cell>
          <cell r="J71" t="str">
            <v>10</v>
          </cell>
          <cell r="K71">
            <v>9.6</v>
          </cell>
          <cell r="L71">
            <v>6600</v>
          </cell>
          <cell r="M71">
            <v>0</v>
          </cell>
          <cell r="N71">
            <v>0</v>
          </cell>
          <cell r="O71" t="str">
            <v>20</v>
          </cell>
          <cell r="P71">
            <v>0.0241460857887152</v>
          </cell>
        </row>
        <row r="72">
          <cell r="B72" t="str">
            <v>新兴县车岗镇卫生院</v>
          </cell>
          <cell r="C72" t="str">
            <v>是</v>
          </cell>
          <cell r="D72">
            <v>113314</v>
          </cell>
          <cell r="E72">
            <v>98829</v>
          </cell>
          <cell r="F72">
            <v>0.872169370069012</v>
          </cell>
          <cell r="G72">
            <v>21.8042342517253</v>
          </cell>
          <cell r="H72">
            <v>1.134</v>
          </cell>
          <cell r="I72">
            <v>1.371</v>
          </cell>
          <cell r="J72" t="str">
            <v>0</v>
          </cell>
          <cell r="K72" t="str">
            <v>0</v>
          </cell>
          <cell r="L72">
            <v>113314</v>
          </cell>
          <cell r="M72">
            <v>0</v>
          </cell>
          <cell r="N72">
            <v>0</v>
          </cell>
          <cell r="O72" t="str">
            <v>20</v>
          </cell>
          <cell r="P72">
            <v>0.0120567398571267</v>
          </cell>
        </row>
        <row r="73">
          <cell r="B73" t="str">
            <v>新兴县河头镇卫生院</v>
          </cell>
          <cell r="C73" t="str">
            <v>是</v>
          </cell>
          <cell r="D73">
            <v>2100</v>
          </cell>
          <cell r="E73">
            <v>0</v>
          </cell>
          <cell r="F73">
            <v>0</v>
          </cell>
          <cell r="G73">
            <v>0</v>
          </cell>
          <cell r="H73">
            <v>0</v>
          </cell>
          <cell r="I73">
            <v>-12.05</v>
          </cell>
          <cell r="J73" t="str">
            <v>10</v>
          </cell>
          <cell r="K73" t="str">
            <v>10</v>
          </cell>
          <cell r="L73">
            <v>2100</v>
          </cell>
          <cell r="M73">
            <v>0</v>
          </cell>
          <cell r="N73">
            <v>0</v>
          </cell>
          <cell r="O73" t="str">
            <v>20</v>
          </cell>
          <cell r="P73">
            <v>0.00559408534776493</v>
          </cell>
        </row>
        <row r="74">
          <cell r="B74" t="str">
            <v>云浮市云安区高村镇卫生院</v>
          </cell>
          <cell r="C74" t="str">
            <v>是</v>
          </cell>
          <cell r="D74">
            <v>67131.48</v>
          </cell>
          <cell r="E74">
            <v>72682.48</v>
          </cell>
          <cell r="F74">
            <v>1.08268847938404</v>
          </cell>
          <cell r="G74">
            <v>27.067211984601</v>
          </cell>
          <cell r="H74">
            <v>-0.1679</v>
          </cell>
          <cell r="I74">
            <v>0.03785395</v>
          </cell>
          <cell r="J74" t="str">
            <v>10</v>
          </cell>
          <cell r="K74">
            <v>9.05365125</v>
          </cell>
          <cell r="L74">
            <v>67131.48</v>
          </cell>
          <cell r="M74">
            <v>0</v>
          </cell>
          <cell r="N74">
            <v>0</v>
          </cell>
          <cell r="O74" t="str">
            <v>20</v>
          </cell>
          <cell r="P74">
            <v>0.014913157017344</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91"/>
  <sheetViews>
    <sheetView topLeftCell="A30" workbookViewId="0">
      <selection activeCell="D5" sqref="D5:O91"/>
    </sheetView>
  </sheetViews>
  <sheetFormatPr defaultColWidth="9.1" defaultRowHeight="14.1"/>
  <cols>
    <col min="1" max="1" width="5.5" customWidth="1"/>
    <col min="2" max="2" width="43.875" customWidth="1"/>
    <col min="3" max="3" width="8.71666666666667" style="69" customWidth="1"/>
    <col min="4" max="15" width="12.6416666666667" customWidth="1"/>
  </cols>
  <sheetData>
    <row r="1" ht="24" spans="1:15">
      <c r="A1" s="1" t="s">
        <v>0</v>
      </c>
      <c r="B1" s="1"/>
      <c r="C1" s="1"/>
      <c r="D1" s="1"/>
      <c r="E1" s="1"/>
      <c r="F1" s="1"/>
      <c r="G1" s="1"/>
      <c r="H1" s="1"/>
      <c r="I1" s="1"/>
      <c r="J1" s="1"/>
      <c r="K1" s="1"/>
      <c r="L1" s="1"/>
      <c r="M1" s="1"/>
      <c r="N1" s="1"/>
      <c r="O1" s="1"/>
    </row>
    <row r="2" ht="90" customHeight="1" spans="1:15">
      <c r="A2" s="70" t="s">
        <v>1</v>
      </c>
      <c r="B2" s="70"/>
      <c r="C2" s="70"/>
      <c r="D2" s="70"/>
      <c r="E2" s="70"/>
      <c r="F2" s="70"/>
      <c r="G2" s="70"/>
      <c r="H2" s="70"/>
      <c r="I2" s="70"/>
      <c r="J2" s="70"/>
      <c r="K2" s="70"/>
      <c r="L2" s="70"/>
      <c r="M2" s="70"/>
      <c r="N2" s="70"/>
      <c r="O2" s="70"/>
    </row>
    <row r="3" ht="27" customHeight="1" spans="1:15">
      <c r="A3" s="71" t="s">
        <v>2</v>
      </c>
      <c r="B3" s="71" t="s">
        <v>3</v>
      </c>
      <c r="C3" s="71" t="s">
        <v>4</v>
      </c>
      <c r="D3" s="72" t="s">
        <v>5</v>
      </c>
      <c r="E3" s="72"/>
      <c r="F3" s="72" t="s">
        <v>6</v>
      </c>
      <c r="G3" s="72"/>
      <c r="H3" s="71" t="s">
        <v>7</v>
      </c>
      <c r="I3" s="71"/>
      <c r="J3" s="71" t="s">
        <v>8</v>
      </c>
      <c r="K3" s="71"/>
      <c r="L3" s="71" t="s">
        <v>9</v>
      </c>
      <c r="M3" s="71"/>
      <c r="N3" s="71" t="s">
        <v>10</v>
      </c>
      <c r="O3" s="71"/>
    </row>
    <row r="4" ht="30" customHeight="1" spans="1:15">
      <c r="A4" s="71"/>
      <c r="B4" s="71"/>
      <c r="C4" s="71"/>
      <c r="D4" s="72" t="s">
        <v>11</v>
      </c>
      <c r="E4" s="72" t="s">
        <v>12</v>
      </c>
      <c r="F4" s="72" t="s">
        <v>11</v>
      </c>
      <c r="G4" s="72" t="s">
        <v>12</v>
      </c>
      <c r="H4" s="72" t="s">
        <v>11</v>
      </c>
      <c r="I4" s="72" t="s">
        <v>12</v>
      </c>
      <c r="J4" s="72" t="s">
        <v>11</v>
      </c>
      <c r="K4" s="72" t="s">
        <v>12</v>
      </c>
      <c r="L4" s="72" t="s">
        <v>11</v>
      </c>
      <c r="M4" s="72" t="s">
        <v>12</v>
      </c>
      <c r="N4" s="72" t="s">
        <v>11</v>
      </c>
      <c r="O4" s="72" t="s">
        <v>12</v>
      </c>
    </row>
    <row r="5" s="68" customFormat="1" ht="17" customHeight="1" spans="1:15">
      <c r="A5" s="73">
        <v>1</v>
      </c>
      <c r="B5" s="74" t="s">
        <v>13</v>
      </c>
      <c r="C5" s="75" t="s">
        <v>14</v>
      </c>
      <c r="D5" s="76">
        <v>82.7721001048612</v>
      </c>
      <c r="E5" s="77" t="s">
        <v>15</v>
      </c>
      <c r="F5" s="77">
        <v>90.2</v>
      </c>
      <c r="G5" s="77" t="s">
        <v>16</v>
      </c>
      <c r="H5" s="76">
        <v>84.7149711239055</v>
      </c>
      <c r="I5" s="77" t="s">
        <v>17</v>
      </c>
      <c r="J5" s="77">
        <v>85</v>
      </c>
      <c r="K5" s="77" t="s">
        <v>15</v>
      </c>
      <c r="L5" s="77">
        <v>85</v>
      </c>
      <c r="M5" s="77" t="s">
        <v>15</v>
      </c>
      <c r="N5" s="76">
        <v>79.8026981280623</v>
      </c>
      <c r="O5" s="77" t="s">
        <v>17</v>
      </c>
    </row>
    <row r="6" s="68" customFormat="1" ht="17" customHeight="1" spans="1:15">
      <c r="A6" s="73">
        <v>2</v>
      </c>
      <c r="B6" s="74" t="s">
        <v>18</v>
      </c>
      <c r="C6" s="75" t="s">
        <v>14</v>
      </c>
      <c r="D6" s="76">
        <v>89.5385922151441</v>
      </c>
      <c r="E6" s="77" t="s">
        <v>15</v>
      </c>
      <c r="F6" s="77">
        <v>91.4</v>
      </c>
      <c r="G6" s="77" t="s">
        <v>16</v>
      </c>
      <c r="H6" s="76">
        <v>88.2502500346976</v>
      </c>
      <c r="I6" s="77" t="s">
        <v>15</v>
      </c>
      <c r="J6" s="77">
        <v>91</v>
      </c>
      <c r="K6" s="77" t="s">
        <v>16</v>
      </c>
      <c r="L6" s="76">
        <v>90.5654303060614</v>
      </c>
      <c r="M6" s="77" t="s">
        <v>16</v>
      </c>
      <c r="N6" s="76">
        <v>84.8253228692208</v>
      </c>
      <c r="O6" s="77" t="s">
        <v>15</v>
      </c>
    </row>
    <row r="7" s="68" customFormat="1" ht="17" customHeight="1" spans="1:15">
      <c r="A7" s="73">
        <v>3</v>
      </c>
      <c r="B7" s="74" t="s">
        <v>19</v>
      </c>
      <c r="C7" s="75" t="s">
        <v>14</v>
      </c>
      <c r="D7" s="77">
        <v>94</v>
      </c>
      <c r="E7" s="77" t="s">
        <v>16</v>
      </c>
      <c r="F7" s="77">
        <v>91.9</v>
      </c>
      <c r="G7" s="77" t="s">
        <v>17</v>
      </c>
      <c r="H7" s="77" t="s">
        <v>20</v>
      </c>
      <c r="I7" s="77" t="s">
        <v>20</v>
      </c>
      <c r="J7" s="77">
        <v>94</v>
      </c>
      <c r="K7" s="77" t="s">
        <v>16</v>
      </c>
      <c r="L7" s="77">
        <v>94</v>
      </c>
      <c r="M7" s="77" t="s">
        <v>16</v>
      </c>
      <c r="N7" s="76">
        <v>66.301695402193</v>
      </c>
      <c r="O7" s="77" t="s">
        <v>21</v>
      </c>
    </row>
    <row r="8" s="68" customFormat="1" ht="17" customHeight="1" spans="1:15">
      <c r="A8" s="73">
        <v>4</v>
      </c>
      <c r="B8" s="74" t="s">
        <v>22</v>
      </c>
      <c r="C8" s="75" t="s">
        <v>14</v>
      </c>
      <c r="D8" s="77">
        <v>69</v>
      </c>
      <c r="E8" s="77" t="s">
        <v>17</v>
      </c>
      <c r="F8" s="77">
        <v>96.3</v>
      </c>
      <c r="G8" s="77" t="s">
        <v>16</v>
      </c>
      <c r="H8" s="77">
        <v>39</v>
      </c>
      <c r="I8" s="77" t="s">
        <v>17</v>
      </c>
      <c r="J8" s="77" t="s">
        <v>20</v>
      </c>
      <c r="K8" s="77" t="s">
        <v>20</v>
      </c>
      <c r="L8" s="77" t="s">
        <v>20</v>
      </c>
      <c r="M8" s="77" t="s">
        <v>20</v>
      </c>
      <c r="N8" s="77">
        <v>69</v>
      </c>
      <c r="O8" s="77" t="s">
        <v>17</v>
      </c>
    </row>
    <row r="9" s="68" customFormat="1" ht="17" customHeight="1" spans="1:15">
      <c r="A9" s="73">
        <v>5</v>
      </c>
      <c r="B9" s="74" t="s">
        <v>23</v>
      </c>
      <c r="C9" s="75" t="s">
        <v>24</v>
      </c>
      <c r="D9" s="76">
        <v>84.0954778360343</v>
      </c>
      <c r="E9" s="77" t="s">
        <v>15</v>
      </c>
      <c r="F9" s="77">
        <v>74.5</v>
      </c>
      <c r="G9" s="77" t="s">
        <v>17</v>
      </c>
      <c r="H9" s="76">
        <v>81.9941580482558</v>
      </c>
      <c r="I9" s="77" t="s">
        <v>15</v>
      </c>
      <c r="J9" s="76">
        <v>72.5062377260116</v>
      </c>
      <c r="K9" s="77" t="s">
        <v>17</v>
      </c>
      <c r="L9" s="76">
        <v>90.7729863458429</v>
      </c>
      <c r="M9" s="77" t="s">
        <v>16</v>
      </c>
      <c r="N9" s="76">
        <v>73.6520285899952</v>
      </c>
      <c r="O9" s="77" t="s">
        <v>25</v>
      </c>
    </row>
    <row r="10" s="68" customFormat="1" ht="17" customHeight="1" spans="1:15">
      <c r="A10" s="73">
        <v>6</v>
      </c>
      <c r="B10" s="74" t="s">
        <v>26</v>
      </c>
      <c r="C10" s="75" t="s">
        <v>24</v>
      </c>
      <c r="D10" s="77">
        <v>72</v>
      </c>
      <c r="E10" s="77" t="s">
        <v>25</v>
      </c>
      <c r="F10" s="77">
        <v>72</v>
      </c>
      <c r="G10" s="77" t="s">
        <v>25</v>
      </c>
      <c r="H10" s="77">
        <v>72</v>
      </c>
      <c r="I10" s="77" t="s">
        <v>25</v>
      </c>
      <c r="J10" s="77">
        <v>72</v>
      </c>
      <c r="K10" s="77" t="s">
        <v>25</v>
      </c>
      <c r="L10" s="77" t="s">
        <v>20</v>
      </c>
      <c r="M10" s="77" t="s">
        <v>20</v>
      </c>
      <c r="N10" s="76">
        <v>46.5881389837251</v>
      </c>
      <c r="O10" s="77" t="s">
        <v>17</v>
      </c>
    </row>
    <row r="11" s="68" customFormat="1" ht="17" customHeight="1" spans="1:15">
      <c r="A11" s="73">
        <v>7</v>
      </c>
      <c r="B11" s="74" t="s">
        <v>27</v>
      </c>
      <c r="C11" s="75" t="s">
        <v>24</v>
      </c>
      <c r="D11" s="77">
        <v>69</v>
      </c>
      <c r="E11" s="77" t="s">
        <v>21</v>
      </c>
      <c r="F11" s="77">
        <v>72</v>
      </c>
      <c r="G11" s="77" t="s">
        <v>25</v>
      </c>
      <c r="H11" s="77">
        <v>66</v>
      </c>
      <c r="I11" s="77" t="s">
        <v>17</v>
      </c>
      <c r="J11" s="77">
        <v>66</v>
      </c>
      <c r="K11" s="77" t="s">
        <v>17</v>
      </c>
      <c r="L11" s="77">
        <v>69</v>
      </c>
      <c r="M11" s="77" t="s">
        <v>17</v>
      </c>
      <c r="N11" s="76">
        <v>55.5591911041414</v>
      </c>
      <c r="O11" s="77" t="s">
        <v>17</v>
      </c>
    </row>
    <row r="12" s="68" customFormat="1" ht="17" customHeight="1" spans="1:15">
      <c r="A12" s="73">
        <v>8</v>
      </c>
      <c r="B12" s="74" t="s">
        <v>28</v>
      </c>
      <c r="C12" s="75" t="s">
        <v>24</v>
      </c>
      <c r="D12" s="77">
        <v>69</v>
      </c>
      <c r="E12" s="77" t="s">
        <v>21</v>
      </c>
      <c r="F12" s="77">
        <v>62.2</v>
      </c>
      <c r="G12" s="77" t="s">
        <v>17</v>
      </c>
      <c r="H12" s="77">
        <v>69</v>
      </c>
      <c r="I12" s="77" t="s">
        <v>21</v>
      </c>
      <c r="J12" s="77">
        <v>69</v>
      </c>
      <c r="K12" s="77" t="s">
        <v>21</v>
      </c>
      <c r="L12" s="77">
        <v>66</v>
      </c>
      <c r="M12" s="77" t="s">
        <v>17</v>
      </c>
      <c r="N12" s="76">
        <v>47.3161542419673</v>
      </c>
      <c r="O12" s="77" t="s">
        <v>17</v>
      </c>
    </row>
    <row r="13" s="68" customFormat="1" ht="17" customHeight="1" spans="1:15">
      <c r="A13" s="73">
        <v>9</v>
      </c>
      <c r="B13" s="74" t="s">
        <v>29</v>
      </c>
      <c r="C13" s="75" t="s">
        <v>24</v>
      </c>
      <c r="D13" s="76">
        <v>65.3301685636694</v>
      </c>
      <c r="E13" s="77" t="s">
        <v>21</v>
      </c>
      <c r="F13" s="77">
        <v>75</v>
      </c>
      <c r="G13" s="77" t="s">
        <v>17</v>
      </c>
      <c r="H13" s="77">
        <v>72</v>
      </c>
      <c r="I13" s="77" t="s">
        <v>25</v>
      </c>
      <c r="J13" s="77">
        <v>69</v>
      </c>
      <c r="K13" s="77" t="s">
        <v>17</v>
      </c>
      <c r="L13" s="77">
        <v>72</v>
      </c>
      <c r="M13" s="77" t="s">
        <v>25</v>
      </c>
      <c r="N13" s="77">
        <v>72</v>
      </c>
      <c r="O13" s="77" t="s">
        <v>25</v>
      </c>
    </row>
    <row r="14" s="68" customFormat="1" ht="17" customHeight="1" spans="1:15">
      <c r="A14" s="73">
        <v>10</v>
      </c>
      <c r="B14" s="74" t="s">
        <v>30</v>
      </c>
      <c r="C14" s="75" t="s">
        <v>24</v>
      </c>
      <c r="D14" s="77">
        <v>65</v>
      </c>
      <c r="E14" s="77" t="s">
        <v>21</v>
      </c>
      <c r="F14" s="77">
        <v>71.4</v>
      </c>
      <c r="G14" s="77" t="s">
        <v>25</v>
      </c>
      <c r="H14" s="77">
        <v>75</v>
      </c>
      <c r="I14" s="77" t="s">
        <v>25</v>
      </c>
      <c r="J14" s="77">
        <v>75</v>
      </c>
      <c r="K14" s="77" t="s">
        <v>25</v>
      </c>
      <c r="L14" s="77" t="s">
        <v>20</v>
      </c>
      <c r="M14" s="77" t="s">
        <v>20</v>
      </c>
      <c r="N14" s="77">
        <v>49</v>
      </c>
      <c r="O14" s="77" t="s">
        <v>17</v>
      </c>
    </row>
    <row r="15" s="68" customFormat="1" ht="17" customHeight="1" spans="1:15">
      <c r="A15" s="73">
        <v>11</v>
      </c>
      <c r="B15" s="74" t="s">
        <v>31</v>
      </c>
      <c r="C15" s="75" t="s">
        <v>24</v>
      </c>
      <c r="D15" s="76">
        <v>59.075</v>
      </c>
      <c r="E15" s="77" t="s">
        <v>17</v>
      </c>
      <c r="F15" s="77">
        <v>65</v>
      </c>
      <c r="G15" s="77" t="s">
        <v>17</v>
      </c>
      <c r="H15" s="76">
        <v>59.075</v>
      </c>
      <c r="I15" s="77" t="s">
        <v>17</v>
      </c>
      <c r="J15" s="76">
        <v>59.075</v>
      </c>
      <c r="K15" s="77" t="s">
        <v>17</v>
      </c>
      <c r="L15" s="76">
        <v>59.075</v>
      </c>
      <c r="M15" s="77" t="s">
        <v>17</v>
      </c>
      <c r="N15" s="76">
        <v>44.7763577086489</v>
      </c>
      <c r="O15" s="77" t="s">
        <v>17</v>
      </c>
    </row>
    <row r="16" s="68" customFormat="1" ht="17" customHeight="1" spans="1:15">
      <c r="A16" s="73">
        <v>12</v>
      </c>
      <c r="B16" s="74" t="s">
        <v>32</v>
      </c>
      <c r="C16" s="75" t="s">
        <v>24</v>
      </c>
      <c r="D16" s="76">
        <v>45.6482438157278</v>
      </c>
      <c r="E16" s="77" t="s">
        <v>17</v>
      </c>
      <c r="F16" s="77">
        <v>72</v>
      </c>
      <c r="G16" s="77" t="s">
        <v>25</v>
      </c>
      <c r="H16" s="76">
        <v>61.4575</v>
      </c>
      <c r="I16" s="77" t="s">
        <v>21</v>
      </c>
      <c r="J16" s="76">
        <v>58.4575</v>
      </c>
      <c r="K16" s="77" t="s">
        <v>17</v>
      </c>
      <c r="L16" s="77" t="s">
        <v>20</v>
      </c>
      <c r="M16" s="77" t="s">
        <v>20</v>
      </c>
      <c r="N16" s="76">
        <v>37.3325505982451</v>
      </c>
      <c r="O16" s="77" t="s">
        <v>17</v>
      </c>
    </row>
    <row r="17" s="68" customFormat="1" ht="17" customHeight="1" spans="1:15">
      <c r="A17" s="73">
        <v>13</v>
      </c>
      <c r="B17" s="74" t="s">
        <v>33</v>
      </c>
      <c r="C17" s="75" t="s">
        <v>24</v>
      </c>
      <c r="D17" s="77" t="s">
        <v>20</v>
      </c>
      <c r="E17" s="77" t="s">
        <v>20</v>
      </c>
      <c r="F17" s="77">
        <v>62</v>
      </c>
      <c r="G17" s="77" t="s">
        <v>21</v>
      </c>
      <c r="H17" s="77" t="s">
        <v>20</v>
      </c>
      <c r="I17" s="77" t="s">
        <v>20</v>
      </c>
      <c r="J17" s="77">
        <v>62</v>
      </c>
      <c r="K17" s="77" t="s">
        <v>21</v>
      </c>
      <c r="L17" s="77" t="s">
        <v>20</v>
      </c>
      <c r="M17" s="77" t="s">
        <v>20</v>
      </c>
      <c r="N17" s="77">
        <v>62</v>
      </c>
      <c r="O17" s="77" t="s">
        <v>21</v>
      </c>
    </row>
    <row r="18" s="68" customFormat="1" ht="17" customHeight="1" spans="1:15">
      <c r="A18" s="73">
        <v>14</v>
      </c>
      <c r="B18" s="74" t="s">
        <v>34</v>
      </c>
      <c r="C18" s="75" t="s">
        <v>24</v>
      </c>
      <c r="D18" s="77" t="s">
        <v>20</v>
      </c>
      <c r="E18" s="77" t="s">
        <v>20</v>
      </c>
      <c r="F18" s="77">
        <v>61.1</v>
      </c>
      <c r="G18" s="77" t="s">
        <v>21</v>
      </c>
      <c r="H18" s="77" t="s">
        <v>20</v>
      </c>
      <c r="I18" s="77" t="s">
        <v>20</v>
      </c>
      <c r="J18" s="77" t="s">
        <v>20</v>
      </c>
      <c r="K18" s="77" t="s">
        <v>20</v>
      </c>
      <c r="L18" s="77" t="s">
        <v>20</v>
      </c>
      <c r="M18" s="77" t="s">
        <v>20</v>
      </c>
      <c r="N18" s="77">
        <v>88</v>
      </c>
      <c r="O18" s="77" t="s">
        <v>15</v>
      </c>
    </row>
    <row r="19" s="68" customFormat="1" ht="17" customHeight="1" spans="1:15">
      <c r="A19" s="73">
        <v>15</v>
      </c>
      <c r="B19" s="74" t="s">
        <v>35</v>
      </c>
      <c r="C19" s="75" t="s">
        <v>36</v>
      </c>
      <c r="D19" s="76">
        <v>56.5764642840379</v>
      </c>
      <c r="E19" s="77" t="s">
        <v>17</v>
      </c>
      <c r="F19" s="77">
        <v>72.1</v>
      </c>
      <c r="G19" s="77" t="s">
        <v>25</v>
      </c>
      <c r="H19" s="76">
        <v>73.865</v>
      </c>
      <c r="I19" s="77" t="s">
        <v>25</v>
      </c>
      <c r="J19" s="76">
        <v>73.865</v>
      </c>
      <c r="K19" s="77" t="s">
        <v>25</v>
      </c>
      <c r="L19" s="76">
        <v>73.865</v>
      </c>
      <c r="M19" s="77" t="s">
        <v>25</v>
      </c>
      <c r="N19" s="76">
        <v>73.0412781314437</v>
      </c>
      <c r="O19" s="77" t="s">
        <v>25</v>
      </c>
    </row>
    <row r="20" s="68" customFormat="1" ht="17" customHeight="1" spans="1:15">
      <c r="A20" s="73">
        <v>16</v>
      </c>
      <c r="B20" s="74" t="s">
        <v>37</v>
      </c>
      <c r="C20" s="75" t="s">
        <v>36</v>
      </c>
      <c r="D20" s="77" t="s">
        <v>20</v>
      </c>
      <c r="E20" s="77" t="s">
        <v>20</v>
      </c>
      <c r="F20" s="77">
        <v>90.1</v>
      </c>
      <c r="G20" s="77" t="s">
        <v>17</v>
      </c>
      <c r="H20" s="77" t="s">
        <v>20</v>
      </c>
      <c r="I20" s="77" t="s">
        <v>20</v>
      </c>
      <c r="J20" s="77" t="s">
        <v>20</v>
      </c>
      <c r="K20" s="77" t="s">
        <v>20</v>
      </c>
      <c r="L20" s="76">
        <v>91.1125</v>
      </c>
      <c r="M20" s="77" t="s">
        <v>16</v>
      </c>
      <c r="N20" s="76">
        <v>90.5916284931863</v>
      </c>
      <c r="O20" s="77" t="s">
        <v>16</v>
      </c>
    </row>
    <row r="21" s="68" customFormat="1" ht="17" customHeight="1" spans="1:15">
      <c r="A21" s="73">
        <v>17</v>
      </c>
      <c r="B21" s="74" t="s">
        <v>38</v>
      </c>
      <c r="C21" s="75" t="s">
        <v>36</v>
      </c>
      <c r="D21" s="77" t="s">
        <v>20</v>
      </c>
      <c r="E21" s="77" t="s">
        <v>20</v>
      </c>
      <c r="F21" s="77">
        <v>87</v>
      </c>
      <c r="G21" s="77" t="s">
        <v>15</v>
      </c>
      <c r="H21" s="77" t="s">
        <v>20</v>
      </c>
      <c r="I21" s="77" t="s">
        <v>20</v>
      </c>
      <c r="J21" s="77">
        <v>87</v>
      </c>
      <c r="K21" s="77" t="s">
        <v>15</v>
      </c>
      <c r="L21" s="77" t="s">
        <v>20</v>
      </c>
      <c r="M21" s="77" t="s">
        <v>20</v>
      </c>
      <c r="N21" s="77">
        <v>87</v>
      </c>
      <c r="O21" s="77" t="s">
        <v>15</v>
      </c>
    </row>
    <row r="22" s="68" customFormat="1" ht="17" customHeight="1" spans="1:15">
      <c r="A22" s="73">
        <v>18</v>
      </c>
      <c r="B22" s="74" t="s">
        <v>39</v>
      </c>
      <c r="C22" s="75" t="s">
        <v>36</v>
      </c>
      <c r="D22" s="76">
        <v>64.5052022885998</v>
      </c>
      <c r="E22" s="77" t="s">
        <v>21</v>
      </c>
      <c r="F22" s="77">
        <v>99.8</v>
      </c>
      <c r="G22" s="77" t="s">
        <v>17</v>
      </c>
      <c r="H22" s="76">
        <v>79.7627365467954</v>
      </c>
      <c r="I22" s="77" t="s">
        <v>25</v>
      </c>
      <c r="J22" s="77">
        <v>91</v>
      </c>
      <c r="K22" s="77" t="s">
        <v>16</v>
      </c>
      <c r="L22" s="77">
        <v>91</v>
      </c>
      <c r="M22" s="77" t="s">
        <v>16</v>
      </c>
      <c r="N22" s="76">
        <v>75.5675723914212</v>
      </c>
      <c r="O22" s="77" t="s">
        <v>17</v>
      </c>
    </row>
    <row r="23" s="68" customFormat="1" ht="17" customHeight="1" spans="1:15">
      <c r="A23" s="73">
        <v>19</v>
      </c>
      <c r="B23" s="74" t="s">
        <v>40</v>
      </c>
      <c r="C23" s="75" t="s">
        <v>36</v>
      </c>
      <c r="D23" s="77">
        <v>96.6</v>
      </c>
      <c r="E23" s="77" t="s">
        <v>16</v>
      </c>
      <c r="F23" s="77">
        <v>97</v>
      </c>
      <c r="G23" s="77" t="s">
        <v>16</v>
      </c>
      <c r="H23" s="76">
        <v>87.577916267302</v>
      </c>
      <c r="I23" s="77" t="s">
        <v>15</v>
      </c>
      <c r="J23" s="77">
        <v>96.6</v>
      </c>
      <c r="K23" s="77" t="s">
        <v>16</v>
      </c>
      <c r="L23" s="76">
        <v>96.996</v>
      </c>
      <c r="M23" s="77" t="s">
        <v>16</v>
      </c>
      <c r="N23" s="76">
        <v>53.1110920194252</v>
      </c>
      <c r="O23" s="77" t="s">
        <v>17</v>
      </c>
    </row>
    <row r="24" s="68" customFormat="1" ht="17" customHeight="1" spans="1:15">
      <c r="A24" s="73">
        <v>20</v>
      </c>
      <c r="B24" s="74" t="s">
        <v>41</v>
      </c>
      <c r="C24" s="75" t="s">
        <v>36</v>
      </c>
      <c r="D24" s="76">
        <v>83.6089845</v>
      </c>
      <c r="E24" s="77" t="s">
        <v>15</v>
      </c>
      <c r="F24" s="77">
        <v>80</v>
      </c>
      <c r="G24" s="77" t="s">
        <v>15</v>
      </c>
      <c r="H24" s="76">
        <v>83.6089845</v>
      </c>
      <c r="I24" s="77" t="s">
        <v>15</v>
      </c>
      <c r="J24" s="76">
        <v>70.7792008013985</v>
      </c>
      <c r="K24" s="77" t="s">
        <v>17</v>
      </c>
      <c r="L24" s="76">
        <v>83.6089845</v>
      </c>
      <c r="M24" s="77" t="s">
        <v>15</v>
      </c>
      <c r="N24" s="76">
        <v>75.4098719323249</v>
      </c>
      <c r="O24" s="77" t="s">
        <v>25</v>
      </c>
    </row>
    <row r="25" s="68" customFormat="1" ht="17" customHeight="1" spans="1:15">
      <c r="A25" s="73">
        <v>21</v>
      </c>
      <c r="B25" s="74" t="s">
        <v>42</v>
      </c>
      <c r="C25" s="75" t="s">
        <v>36</v>
      </c>
      <c r="D25" s="77">
        <v>91</v>
      </c>
      <c r="E25" s="77" t="s">
        <v>16</v>
      </c>
      <c r="F25" s="77">
        <v>93.3</v>
      </c>
      <c r="G25" s="77" t="s">
        <v>16</v>
      </c>
      <c r="H25" s="76">
        <v>89.8247608833824</v>
      </c>
      <c r="I25" s="77" t="s">
        <v>15</v>
      </c>
      <c r="J25" s="76">
        <v>82.0867991357069</v>
      </c>
      <c r="K25" s="77" t="s">
        <v>15</v>
      </c>
      <c r="L25" s="76">
        <v>92.9679487179487</v>
      </c>
      <c r="M25" s="77" t="s">
        <v>17</v>
      </c>
      <c r="N25" s="76">
        <v>53.7304026849778</v>
      </c>
      <c r="O25" s="77" t="s">
        <v>17</v>
      </c>
    </row>
    <row r="26" s="68" customFormat="1" ht="17" customHeight="1" spans="1:15">
      <c r="A26" s="73">
        <v>22</v>
      </c>
      <c r="B26" s="74" t="s">
        <v>43</v>
      </c>
      <c r="C26" s="75" t="s">
        <v>36</v>
      </c>
      <c r="D26" s="76">
        <v>75.0596833511684</v>
      </c>
      <c r="E26" s="77" t="s">
        <v>17</v>
      </c>
      <c r="F26" s="77">
        <v>92.7</v>
      </c>
      <c r="G26" s="77" t="s">
        <v>17</v>
      </c>
      <c r="H26" s="76">
        <v>84.9680259256616</v>
      </c>
      <c r="I26" s="77" t="s">
        <v>15</v>
      </c>
      <c r="J26" s="76">
        <v>90.05365125</v>
      </c>
      <c r="K26" s="77" t="s">
        <v>16</v>
      </c>
      <c r="L26" s="77" t="s">
        <v>20</v>
      </c>
      <c r="M26" s="77" t="s">
        <v>20</v>
      </c>
      <c r="N26" s="76">
        <v>89.6779878849696</v>
      </c>
      <c r="O26" s="77" t="s">
        <v>15</v>
      </c>
    </row>
    <row r="27" s="68" customFormat="1" ht="17" customHeight="1" spans="1:15">
      <c r="A27" s="73">
        <v>23</v>
      </c>
      <c r="B27" s="74" t="s">
        <v>44</v>
      </c>
      <c r="C27" s="75" t="s">
        <v>36</v>
      </c>
      <c r="D27" s="76">
        <v>72.508326100434</v>
      </c>
      <c r="E27" s="77" t="s">
        <v>25</v>
      </c>
      <c r="F27" s="77">
        <v>85.7</v>
      </c>
      <c r="G27" s="77" t="s">
        <v>15</v>
      </c>
      <c r="H27" s="76">
        <v>85.6421421919485</v>
      </c>
      <c r="I27" s="77" t="s">
        <v>17</v>
      </c>
      <c r="J27" s="77">
        <v>89.61</v>
      </c>
      <c r="K27" s="77" t="s">
        <v>15</v>
      </c>
      <c r="L27" s="77" t="s">
        <v>20</v>
      </c>
      <c r="M27" s="77" t="s">
        <v>20</v>
      </c>
      <c r="N27" s="76">
        <v>54.2807082251173</v>
      </c>
      <c r="O27" s="77" t="s">
        <v>17</v>
      </c>
    </row>
    <row r="28" s="68" customFormat="1" ht="17" customHeight="1" spans="1:15">
      <c r="A28" s="73">
        <v>24</v>
      </c>
      <c r="B28" s="74" t="s">
        <v>45</v>
      </c>
      <c r="C28" s="75" t="s">
        <v>36</v>
      </c>
      <c r="D28" s="77">
        <v>52</v>
      </c>
      <c r="E28" s="77" t="s">
        <v>17</v>
      </c>
      <c r="F28" s="77">
        <v>100</v>
      </c>
      <c r="G28" s="77" t="s">
        <v>17</v>
      </c>
      <c r="H28" s="77" t="s">
        <v>20</v>
      </c>
      <c r="I28" s="77" t="s">
        <v>20</v>
      </c>
      <c r="J28" s="77" t="s">
        <v>20</v>
      </c>
      <c r="K28" s="77" t="s">
        <v>20</v>
      </c>
      <c r="L28" s="77" t="s">
        <v>20</v>
      </c>
      <c r="M28" s="77" t="s">
        <v>20</v>
      </c>
      <c r="N28" s="77">
        <v>97</v>
      </c>
      <c r="O28" s="77" t="s">
        <v>17</v>
      </c>
    </row>
    <row r="29" s="68" customFormat="1" ht="17" customHeight="1" spans="1:15">
      <c r="A29" s="73">
        <v>25</v>
      </c>
      <c r="B29" s="74" t="s">
        <v>46</v>
      </c>
      <c r="C29" s="75" t="s">
        <v>47</v>
      </c>
      <c r="D29" s="76">
        <v>89.4846265820787</v>
      </c>
      <c r="E29" s="77" t="s">
        <v>15</v>
      </c>
      <c r="F29" s="77">
        <v>94</v>
      </c>
      <c r="G29" s="77" t="s">
        <v>16</v>
      </c>
      <c r="H29" s="76">
        <v>88.8453814813385</v>
      </c>
      <c r="I29" s="77" t="s">
        <v>15</v>
      </c>
      <c r="J29" s="76">
        <v>92.2175</v>
      </c>
      <c r="K29" s="77" t="s">
        <v>16</v>
      </c>
      <c r="L29" s="76">
        <v>89.4944822251531</v>
      </c>
      <c r="M29" s="77" t="s">
        <v>15</v>
      </c>
      <c r="N29" s="76">
        <v>86.025537897115</v>
      </c>
      <c r="O29" s="77" t="s">
        <v>15</v>
      </c>
    </row>
    <row r="30" s="68" customFormat="1" ht="17" customHeight="1" spans="1:15">
      <c r="A30" s="73">
        <v>26</v>
      </c>
      <c r="B30" s="74" t="s">
        <v>48</v>
      </c>
      <c r="C30" s="75" t="s">
        <v>47</v>
      </c>
      <c r="D30" s="76">
        <v>66.247150569886</v>
      </c>
      <c r="E30" s="77" t="s">
        <v>21</v>
      </c>
      <c r="F30" s="77">
        <v>91.4</v>
      </c>
      <c r="G30" s="77" t="s">
        <v>17</v>
      </c>
      <c r="H30" s="76">
        <v>84.5896106160693</v>
      </c>
      <c r="I30" s="77" t="s">
        <v>17</v>
      </c>
      <c r="J30" s="77">
        <v>93.38</v>
      </c>
      <c r="K30" s="77" t="s">
        <v>17</v>
      </c>
      <c r="L30" s="76">
        <v>89.519336778554</v>
      </c>
      <c r="M30" s="77" t="s">
        <v>17</v>
      </c>
      <c r="N30" s="76">
        <v>73.7302183056515</v>
      </c>
      <c r="O30" s="77" t="s">
        <v>17</v>
      </c>
    </row>
    <row r="31" s="68" customFormat="1" ht="17" customHeight="1" spans="1:15">
      <c r="A31" s="73">
        <v>27</v>
      </c>
      <c r="B31" s="74" t="s">
        <v>49</v>
      </c>
      <c r="C31" s="75" t="s">
        <v>47</v>
      </c>
      <c r="D31" s="77" t="s">
        <v>20</v>
      </c>
      <c r="E31" s="77" t="s">
        <v>20</v>
      </c>
      <c r="F31" s="77">
        <v>80.1</v>
      </c>
      <c r="G31" s="77" t="s">
        <v>17</v>
      </c>
      <c r="H31" s="77">
        <v>94</v>
      </c>
      <c r="I31" s="77" t="s">
        <v>17</v>
      </c>
      <c r="J31" s="77">
        <v>94</v>
      </c>
      <c r="K31" s="77" t="s">
        <v>17</v>
      </c>
      <c r="L31" s="76">
        <v>74.2988496264922</v>
      </c>
      <c r="M31" s="77" t="s">
        <v>17</v>
      </c>
      <c r="N31" s="76">
        <v>74.8442656216896</v>
      </c>
      <c r="O31" s="77" t="s">
        <v>17</v>
      </c>
    </row>
    <row r="32" s="68" customFormat="1" ht="17" customHeight="1" spans="1:16">
      <c r="A32" s="73">
        <v>28</v>
      </c>
      <c r="B32" s="74" t="s">
        <v>50</v>
      </c>
      <c r="C32" s="75" t="s">
        <v>47</v>
      </c>
      <c r="D32" s="76">
        <v>88.485</v>
      </c>
      <c r="E32" s="77" t="s">
        <v>15</v>
      </c>
      <c r="F32" s="77">
        <v>90.6</v>
      </c>
      <c r="G32" s="77" t="s">
        <v>16</v>
      </c>
      <c r="H32" s="76">
        <v>83.9381456530467</v>
      </c>
      <c r="I32" s="77" t="s">
        <v>15</v>
      </c>
      <c r="J32" s="76">
        <v>88.485</v>
      </c>
      <c r="K32" s="77" t="s">
        <v>15</v>
      </c>
      <c r="L32" s="77" t="s">
        <v>20</v>
      </c>
      <c r="M32" s="77" t="s">
        <v>20</v>
      </c>
      <c r="N32" s="76">
        <v>77.2991304926192</v>
      </c>
      <c r="O32" s="77" t="s">
        <v>25</v>
      </c>
      <c r="P32" s="78"/>
    </row>
    <row r="33" s="68" customFormat="1" ht="17" customHeight="1" spans="1:16">
      <c r="A33" s="73">
        <v>29</v>
      </c>
      <c r="B33" s="74" t="s">
        <v>51</v>
      </c>
      <c r="C33" s="75" t="s">
        <v>47</v>
      </c>
      <c r="D33" s="76">
        <v>78.262177390699</v>
      </c>
      <c r="E33" s="77" t="s">
        <v>25</v>
      </c>
      <c r="F33" s="77" t="s">
        <v>20</v>
      </c>
      <c r="G33" s="77" t="s">
        <v>20</v>
      </c>
      <c r="H33" s="77">
        <v>97</v>
      </c>
      <c r="I33" s="77" t="s">
        <v>16</v>
      </c>
      <c r="J33" s="77" t="s">
        <v>20</v>
      </c>
      <c r="K33" s="77" t="s">
        <v>20</v>
      </c>
      <c r="L33" s="77">
        <v>94</v>
      </c>
      <c r="M33" s="77" t="s">
        <v>17</v>
      </c>
      <c r="N33" s="76">
        <v>74.7326843197938</v>
      </c>
      <c r="O33" s="77" t="s">
        <v>17</v>
      </c>
      <c r="P33" s="78"/>
    </row>
    <row r="34" s="68" customFormat="1" ht="17" customHeight="1" spans="1:16">
      <c r="A34" s="73">
        <v>30</v>
      </c>
      <c r="B34" s="74" t="s">
        <v>52</v>
      </c>
      <c r="C34" s="75" t="s">
        <v>47</v>
      </c>
      <c r="D34" s="77">
        <v>75</v>
      </c>
      <c r="E34" s="77" t="s">
        <v>25</v>
      </c>
      <c r="F34" s="77">
        <v>75</v>
      </c>
      <c r="G34" s="77" t="s">
        <v>25</v>
      </c>
      <c r="H34" s="77">
        <v>75</v>
      </c>
      <c r="I34" s="77" t="s">
        <v>25</v>
      </c>
      <c r="J34" s="77">
        <v>75</v>
      </c>
      <c r="K34" s="77" t="s">
        <v>25</v>
      </c>
      <c r="L34" s="77">
        <v>72</v>
      </c>
      <c r="M34" s="77" t="s">
        <v>17</v>
      </c>
      <c r="N34" s="77">
        <v>49</v>
      </c>
      <c r="O34" s="77" t="s">
        <v>17</v>
      </c>
      <c r="P34" s="78"/>
    </row>
    <row r="35" s="68" customFormat="1" ht="17" customHeight="1" spans="1:16">
      <c r="A35" s="73">
        <v>31</v>
      </c>
      <c r="B35" s="74" t="s">
        <v>53</v>
      </c>
      <c r="C35" s="75" t="s">
        <v>47</v>
      </c>
      <c r="D35" s="77">
        <v>75</v>
      </c>
      <c r="E35" s="77" t="s">
        <v>25</v>
      </c>
      <c r="F35" s="77">
        <v>94.4</v>
      </c>
      <c r="G35" s="77" t="s">
        <v>16</v>
      </c>
      <c r="H35" s="76">
        <v>81.6032611589788</v>
      </c>
      <c r="I35" s="77" t="s">
        <v>15</v>
      </c>
      <c r="J35" s="76">
        <v>82.6812797527029</v>
      </c>
      <c r="K35" s="77" t="s">
        <v>15</v>
      </c>
      <c r="L35" s="77" t="s">
        <v>20</v>
      </c>
      <c r="M35" s="77" t="s">
        <v>20</v>
      </c>
      <c r="N35" s="77">
        <v>97</v>
      </c>
      <c r="O35" s="77" t="s">
        <v>17</v>
      </c>
      <c r="P35" s="78"/>
    </row>
    <row r="36" s="68" customFormat="1" ht="17" customHeight="1" spans="1:16">
      <c r="A36" s="73">
        <v>32</v>
      </c>
      <c r="B36" s="74" t="s">
        <v>54</v>
      </c>
      <c r="C36" s="75" t="s">
        <v>47</v>
      </c>
      <c r="D36" s="77">
        <v>75</v>
      </c>
      <c r="E36" s="77" t="s">
        <v>25</v>
      </c>
      <c r="F36" s="77">
        <v>75</v>
      </c>
      <c r="G36" s="77" t="s">
        <v>17</v>
      </c>
      <c r="H36" s="77">
        <v>75</v>
      </c>
      <c r="I36" s="77" t="s">
        <v>25</v>
      </c>
      <c r="J36" s="76">
        <v>51.1728639006379</v>
      </c>
      <c r="K36" s="77" t="s">
        <v>17</v>
      </c>
      <c r="L36" s="77" t="s">
        <v>20</v>
      </c>
      <c r="M36" s="77" t="s">
        <v>20</v>
      </c>
      <c r="N36" s="77">
        <v>72</v>
      </c>
      <c r="O36" s="77" t="s">
        <v>17</v>
      </c>
      <c r="P36" s="78"/>
    </row>
    <row r="37" s="68" customFormat="1" ht="17" customHeight="1" spans="1:16">
      <c r="A37" s="73">
        <v>33</v>
      </c>
      <c r="B37" s="74" t="s">
        <v>55</v>
      </c>
      <c r="C37" s="75" t="s">
        <v>47</v>
      </c>
      <c r="D37" s="77">
        <v>75</v>
      </c>
      <c r="E37" s="77" t="s">
        <v>25</v>
      </c>
      <c r="F37" s="77">
        <v>72</v>
      </c>
      <c r="G37" s="77" t="s">
        <v>25</v>
      </c>
      <c r="H37" s="77">
        <v>75</v>
      </c>
      <c r="I37" s="77" t="s">
        <v>25</v>
      </c>
      <c r="J37" s="77">
        <v>75</v>
      </c>
      <c r="K37" s="77" t="s">
        <v>25</v>
      </c>
      <c r="L37" s="77" t="s">
        <v>20</v>
      </c>
      <c r="M37" s="77" t="s">
        <v>20</v>
      </c>
      <c r="N37" s="77">
        <v>75</v>
      </c>
      <c r="O37" s="77" t="s">
        <v>25</v>
      </c>
      <c r="P37" s="78"/>
    </row>
    <row r="38" s="68" customFormat="1" ht="17" customHeight="1" spans="1:16">
      <c r="A38" s="73">
        <v>34</v>
      </c>
      <c r="B38" s="74" t="s">
        <v>56</v>
      </c>
      <c r="C38" s="75" t="s">
        <v>47</v>
      </c>
      <c r="D38" s="77">
        <v>75</v>
      </c>
      <c r="E38" s="77" t="s">
        <v>25</v>
      </c>
      <c r="F38" s="77">
        <v>75</v>
      </c>
      <c r="G38" s="77" t="s">
        <v>17</v>
      </c>
      <c r="H38" s="77">
        <v>72</v>
      </c>
      <c r="I38" s="77" t="s">
        <v>17</v>
      </c>
      <c r="J38" s="77">
        <v>72</v>
      </c>
      <c r="K38" s="77" t="s">
        <v>17</v>
      </c>
      <c r="L38" s="77" t="s">
        <v>20</v>
      </c>
      <c r="M38" s="77" t="s">
        <v>20</v>
      </c>
      <c r="N38" s="77">
        <v>49</v>
      </c>
      <c r="O38" s="77" t="s">
        <v>17</v>
      </c>
      <c r="P38" s="78"/>
    </row>
    <row r="39" s="68" customFormat="1" ht="17" customHeight="1" spans="1:16">
      <c r="A39" s="73">
        <v>35</v>
      </c>
      <c r="B39" s="74" t="s">
        <v>57</v>
      </c>
      <c r="C39" s="75" t="s">
        <v>47</v>
      </c>
      <c r="D39" s="77">
        <v>72</v>
      </c>
      <c r="E39" s="77" t="s">
        <v>25</v>
      </c>
      <c r="F39" s="77">
        <v>72</v>
      </c>
      <c r="G39" s="77" t="s">
        <v>25</v>
      </c>
      <c r="H39" s="77">
        <v>72</v>
      </c>
      <c r="I39" s="77" t="s">
        <v>25</v>
      </c>
      <c r="J39" s="77">
        <v>69</v>
      </c>
      <c r="K39" s="77" t="s">
        <v>17</v>
      </c>
      <c r="L39" s="77">
        <v>72</v>
      </c>
      <c r="M39" s="77" t="s">
        <v>25</v>
      </c>
      <c r="N39" s="77">
        <v>46</v>
      </c>
      <c r="O39" s="77" t="s">
        <v>17</v>
      </c>
      <c r="P39" s="78"/>
    </row>
    <row r="40" s="68" customFormat="1" ht="17" customHeight="1" spans="1:16">
      <c r="A40" s="73">
        <v>36</v>
      </c>
      <c r="B40" s="74" t="s">
        <v>58</v>
      </c>
      <c r="C40" s="75" t="s">
        <v>47</v>
      </c>
      <c r="D40" s="76">
        <v>71.815</v>
      </c>
      <c r="E40" s="77" t="s">
        <v>25</v>
      </c>
      <c r="F40" s="77">
        <v>85.6</v>
      </c>
      <c r="G40" s="77" t="s">
        <v>15</v>
      </c>
      <c r="H40" s="76">
        <v>83.8636839354435</v>
      </c>
      <c r="I40" s="77" t="s">
        <v>15</v>
      </c>
      <c r="J40" s="76">
        <v>85.1290735906898</v>
      </c>
      <c r="K40" s="77" t="s">
        <v>15</v>
      </c>
      <c r="L40" s="77" t="s">
        <v>20</v>
      </c>
      <c r="M40" s="77" t="s">
        <v>20</v>
      </c>
      <c r="N40" s="76">
        <v>59.7571730594986</v>
      </c>
      <c r="O40" s="77" t="s">
        <v>17</v>
      </c>
      <c r="P40" s="78"/>
    </row>
    <row r="41" s="68" customFormat="1" ht="17" customHeight="1" spans="1:16">
      <c r="A41" s="73">
        <v>37</v>
      </c>
      <c r="B41" s="74" t="s">
        <v>59</v>
      </c>
      <c r="C41" s="75" t="s">
        <v>47</v>
      </c>
      <c r="D41" s="77">
        <v>71.5</v>
      </c>
      <c r="E41" s="77" t="s">
        <v>25</v>
      </c>
      <c r="F41" s="77">
        <v>68.5</v>
      </c>
      <c r="G41" s="77" t="s">
        <v>21</v>
      </c>
      <c r="H41" s="77">
        <v>71.5</v>
      </c>
      <c r="I41" s="77" t="s">
        <v>25</v>
      </c>
      <c r="J41" s="77" t="s">
        <v>20</v>
      </c>
      <c r="K41" s="77" t="s">
        <v>20</v>
      </c>
      <c r="L41" s="77" t="s">
        <v>20</v>
      </c>
      <c r="M41" s="77" t="s">
        <v>20</v>
      </c>
      <c r="N41" s="77">
        <v>45.5</v>
      </c>
      <c r="O41" s="77" t="s">
        <v>17</v>
      </c>
      <c r="P41" s="78"/>
    </row>
    <row r="42" s="68" customFormat="1" ht="17" customHeight="1" spans="1:16">
      <c r="A42" s="73">
        <v>38</v>
      </c>
      <c r="B42" s="74" t="s">
        <v>60</v>
      </c>
      <c r="C42" s="75" t="s">
        <v>47</v>
      </c>
      <c r="D42" s="77">
        <v>69</v>
      </c>
      <c r="E42" s="77" t="s">
        <v>21</v>
      </c>
      <c r="F42" s="77">
        <v>75.6</v>
      </c>
      <c r="G42" s="77" t="s">
        <v>17</v>
      </c>
      <c r="H42" s="77">
        <v>69</v>
      </c>
      <c r="I42" s="77" t="s">
        <v>21</v>
      </c>
      <c r="J42" s="77">
        <v>66</v>
      </c>
      <c r="K42" s="77" t="s">
        <v>17</v>
      </c>
      <c r="L42" s="77">
        <v>69</v>
      </c>
      <c r="M42" s="77" t="s">
        <v>21</v>
      </c>
      <c r="N42" s="76">
        <v>75.0404235511333</v>
      </c>
      <c r="O42" s="77" t="s">
        <v>25</v>
      </c>
      <c r="P42" s="78"/>
    </row>
    <row r="43" s="68" customFormat="1" ht="17" customHeight="1" spans="1:16">
      <c r="A43" s="73">
        <v>39</v>
      </c>
      <c r="B43" s="74" t="s">
        <v>61</v>
      </c>
      <c r="C43" s="75" t="s">
        <v>47</v>
      </c>
      <c r="D43" s="77">
        <v>69</v>
      </c>
      <c r="E43" s="77" t="s">
        <v>17</v>
      </c>
      <c r="F43" s="77" t="s">
        <v>20</v>
      </c>
      <c r="G43" s="77" t="s">
        <v>20</v>
      </c>
      <c r="H43" s="77">
        <v>72</v>
      </c>
      <c r="I43" s="77" t="s">
        <v>25</v>
      </c>
      <c r="J43" s="77">
        <v>72</v>
      </c>
      <c r="K43" s="77" t="s">
        <v>25</v>
      </c>
      <c r="L43" s="77">
        <v>72</v>
      </c>
      <c r="M43" s="77" t="s">
        <v>25</v>
      </c>
      <c r="N43" s="76">
        <v>63.4112850476256</v>
      </c>
      <c r="O43" s="77" t="s">
        <v>21</v>
      </c>
      <c r="P43" s="78"/>
    </row>
    <row r="44" s="68" customFormat="1" ht="17" customHeight="1" spans="1:16">
      <c r="A44" s="73">
        <v>40</v>
      </c>
      <c r="B44" s="74" t="s">
        <v>62</v>
      </c>
      <c r="C44" s="75" t="s">
        <v>47</v>
      </c>
      <c r="D44" s="77">
        <v>69</v>
      </c>
      <c r="E44" s="77" t="s">
        <v>17</v>
      </c>
      <c r="F44" s="77">
        <v>75</v>
      </c>
      <c r="G44" s="77" t="s">
        <v>17</v>
      </c>
      <c r="H44" s="77">
        <v>72</v>
      </c>
      <c r="I44" s="77" t="s">
        <v>25</v>
      </c>
      <c r="J44" s="77">
        <v>72</v>
      </c>
      <c r="K44" s="77" t="s">
        <v>25</v>
      </c>
      <c r="L44" s="77">
        <v>72</v>
      </c>
      <c r="M44" s="77" t="s">
        <v>25</v>
      </c>
      <c r="N44" s="76">
        <v>49.2803107779012</v>
      </c>
      <c r="O44" s="77" t="s">
        <v>17</v>
      </c>
      <c r="P44" s="78"/>
    </row>
    <row r="45" s="68" customFormat="1" ht="17" customHeight="1" spans="1:16">
      <c r="A45" s="73">
        <v>41</v>
      </c>
      <c r="B45" s="74" t="s">
        <v>63</v>
      </c>
      <c r="C45" s="75" t="s">
        <v>47</v>
      </c>
      <c r="D45" s="76">
        <v>67.9644882124739</v>
      </c>
      <c r="E45" s="77" t="s">
        <v>17</v>
      </c>
      <c r="F45" s="77">
        <v>72</v>
      </c>
      <c r="G45" s="77" t="s">
        <v>25</v>
      </c>
      <c r="H45" s="77">
        <v>72</v>
      </c>
      <c r="I45" s="77" t="s">
        <v>17</v>
      </c>
      <c r="J45" s="77">
        <v>72</v>
      </c>
      <c r="K45" s="77" t="s">
        <v>17</v>
      </c>
      <c r="L45" s="77" t="s">
        <v>20</v>
      </c>
      <c r="M45" s="77" t="s">
        <v>20</v>
      </c>
      <c r="N45" s="77">
        <v>72</v>
      </c>
      <c r="O45" s="77" t="s">
        <v>17</v>
      </c>
      <c r="P45" s="78"/>
    </row>
    <row r="46" s="68" customFormat="1" ht="17" customHeight="1" spans="1:16">
      <c r="A46" s="73">
        <v>42</v>
      </c>
      <c r="B46" s="74" t="s">
        <v>64</v>
      </c>
      <c r="C46" s="75" t="s">
        <v>47</v>
      </c>
      <c r="D46" s="77">
        <v>66.42</v>
      </c>
      <c r="E46" s="77" t="s">
        <v>21</v>
      </c>
      <c r="F46" s="77">
        <v>72.6</v>
      </c>
      <c r="G46" s="77" t="s">
        <v>17</v>
      </c>
      <c r="H46" s="77">
        <v>63.42</v>
      </c>
      <c r="I46" s="77" t="s">
        <v>17</v>
      </c>
      <c r="J46" s="76">
        <v>66.615</v>
      </c>
      <c r="K46" s="77" t="s">
        <v>17</v>
      </c>
      <c r="L46" s="77" t="s">
        <v>20</v>
      </c>
      <c r="M46" s="77" t="s">
        <v>20</v>
      </c>
      <c r="N46" s="76">
        <v>66.615</v>
      </c>
      <c r="O46" s="77" t="s">
        <v>17</v>
      </c>
      <c r="P46" s="78"/>
    </row>
    <row r="47" s="68" customFormat="1" ht="17" customHeight="1" spans="1:16">
      <c r="A47" s="73">
        <v>43</v>
      </c>
      <c r="B47" s="74" t="s">
        <v>65</v>
      </c>
      <c r="C47" s="75" t="s">
        <v>47</v>
      </c>
      <c r="D47" s="77">
        <v>49</v>
      </c>
      <c r="E47" s="77" t="s">
        <v>17</v>
      </c>
      <c r="F47" s="77">
        <v>81.4</v>
      </c>
      <c r="G47" s="77" t="s">
        <v>15</v>
      </c>
      <c r="H47" s="77">
        <v>72</v>
      </c>
      <c r="I47" s="77" t="s">
        <v>25</v>
      </c>
      <c r="J47" s="77">
        <v>78.25</v>
      </c>
      <c r="K47" s="77" t="s">
        <v>25</v>
      </c>
      <c r="L47" s="77" t="s">
        <v>20</v>
      </c>
      <c r="M47" s="77" t="s">
        <v>20</v>
      </c>
      <c r="N47" s="76">
        <v>55.2319346635617</v>
      </c>
      <c r="O47" s="77" t="s">
        <v>17</v>
      </c>
      <c r="P47" s="78"/>
    </row>
    <row r="48" s="68" customFormat="1" ht="17" customHeight="1" spans="1:16">
      <c r="A48" s="73">
        <v>44</v>
      </c>
      <c r="B48" s="74" t="s">
        <v>66</v>
      </c>
      <c r="C48" s="75" t="s">
        <v>47</v>
      </c>
      <c r="D48" s="77">
        <v>46</v>
      </c>
      <c r="E48" s="77" t="s">
        <v>17</v>
      </c>
      <c r="F48" s="77" t="s">
        <v>20</v>
      </c>
      <c r="G48" s="77" t="s">
        <v>20</v>
      </c>
      <c r="H48" s="77">
        <v>66</v>
      </c>
      <c r="I48" s="77" t="s">
        <v>17</v>
      </c>
      <c r="J48" s="77">
        <v>43</v>
      </c>
      <c r="K48" s="77" t="s">
        <v>17</v>
      </c>
      <c r="L48" s="77" t="s">
        <v>20</v>
      </c>
      <c r="M48" s="77" t="s">
        <v>20</v>
      </c>
      <c r="N48" s="77">
        <v>43</v>
      </c>
      <c r="O48" s="77" t="s">
        <v>17</v>
      </c>
      <c r="P48" s="78"/>
    </row>
    <row r="49" s="68" customFormat="1" ht="17" customHeight="1" spans="1:16">
      <c r="A49" s="73">
        <v>45</v>
      </c>
      <c r="B49" s="74" t="s">
        <v>67</v>
      </c>
      <c r="C49" s="75" t="s">
        <v>47</v>
      </c>
      <c r="D49" s="77">
        <v>38.85</v>
      </c>
      <c r="E49" s="77" t="s">
        <v>17</v>
      </c>
      <c r="F49" s="77">
        <v>71.6</v>
      </c>
      <c r="G49" s="77" t="s">
        <v>17</v>
      </c>
      <c r="H49" s="77">
        <v>61.85</v>
      </c>
      <c r="I49" s="77" t="s">
        <v>17</v>
      </c>
      <c r="J49" s="77">
        <v>38.85</v>
      </c>
      <c r="K49" s="77" t="s">
        <v>17</v>
      </c>
      <c r="L49" s="77" t="s">
        <v>20</v>
      </c>
      <c r="M49" s="77" t="s">
        <v>20</v>
      </c>
      <c r="N49" s="77">
        <v>38.85</v>
      </c>
      <c r="O49" s="77" t="s">
        <v>17</v>
      </c>
      <c r="P49" s="78"/>
    </row>
    <row r="50" s="68" customFormat="1" ht="17" customHeight="1" spans="1:16">
      <c r="A50" s="73">
        <v>46</v>
      </c>
      <c r="B50" s="74" t="s">
        <v>68</v>
      </c>
      <c r="C50" s="75" t="s">
        <v>47</v>
      </c>
      <c r="D50" s="77" t="s">
        <v>20</v>
      </c>
      <c r="E50" s="77" t="s">
        <v>20</v>
      </c>
      <c r="F50" s="77">
        <v>75.9</v>
      </c>
      <c r="G50" s="77" t="s">
        <v>17</v>
      </c>
      <c r="H50" s="77" t="s">
        <v>20</v>
      </c>
      <c r="I50" s="77" t="s">
        <v>20</v>
      </c>
      <c r="J50" s="76">
        <v>88.8686196182867</v>
      </c>
      <c r="K50" s="77" t="s">
        <v>17</v>
      </c>
      <c r="L50" s="77" t="s">
        <v>20</v>
      </c>
      <c r="M50" s="77" t="s">
        <v>20</v>
      </c>
      <c r="N50" s="76">
        <v>89.7027572972427</v>
      </c>
      <c r="O50" s="77" t="s">
        <v>17</v>
      </c>
      <c r="P50" s="78"/>
    </row>
    <row r="51" s="68" customFormat="1" ht="17" customHeight="1" spans="1:16">
      <c r="A51" s="73">
        <v>47</v>
      </c>
      <c r="B51" s="74" t="s">
        <v>69</v>
      </c>
      <c r="C51" s="75" t="s">
        <v>47</v>
      </c>
      <c r="D51" s="77" t="s">
        <v>20</v>
      </c>
      <c r="E51" s="77" t="s">
        <v>20</v>
      </c>
      <c r="F51" s="77">
        <v>75</v>
      </c>
      <c r="G51" s="77" t="s">
        <v>17</v>
      </c>
      <c r="H51" s="76">
        <v>93.3103448275862</v>
      </c>
      <c r="I51" s="77" t="s">
        <v>16</v>
      </c>
      <c r="J51" s="76">
        <v>77.1986622733137</v>
      </c>
      <c r="K51" s="77" t="s">
        <v>25</v>
      </c>
      <c r="L51" s="77" t="s">
        <v>20</v>
      </c>
      <c r="M51" s="77" t="s">
        <v>20</v>
      </c>
      <c r="N51" s="76">
        <v>80.1851266909291</v>
      </c>
      <c r="O51" s="77" t="s">
        <v>17</v>
      </c>
      <c r="P51" s="78"/>
    </row>
    <row r="52" s="68" customFormat="1" ht="17" customHeight="1" spans="1:16">
      <c r="A52" s="73">
        <v>48</v>
      </c>
      <c r="B52" s="74" t="s">
        <v>70</v>
      </c>
      <c r="C52" s="75" t="s">
        <v>47</v>
      </c>
      <c r="D52" s="77" t="s">
        <v>20</v>
      </c>
      <c r="E52" s="77" t="s">
        <v>20</v>
      </c>
      <c r="F52" s="77">
        <v>75</v>
      </c>
      <c r="G52" s="77" t="s">
        <v>17</v>
      </c>
      <c r="H52" s="77" t="s">
        <v>20</v>
      </c>
      <c r="I52" s="77" t="s">
        <v>20</v>
      </c>
      <c r="J52" s="77">
        <v>52</v>
      </c>
      <c r="K52" s="77" t="s">
        <v>17</v>
      </c>
      <c r="L52" s="77" t="s">
        <v>20</v>
      </c>
      <c r="M52" s="77" t="s">
        <v>20</v>
      </c>
      <c r="N52" s="77">
        <v>72</v>
      </c>
      <c r="O52" s="77" t="s">
        <v>17</v>
      </c>
      <c r="P52" s="78"/>
    </row>
    <row r="53" s="68" customFormat="1" ht="17" customHeight="1" spans="1:16">
      <c r="A53" s="73">
        <v>49</v>
      </c>
      <c r="B53" s="74" t="s">
        <v>71</v>
      </c>
      <c r="C53" s="75" t="s">
        <v>47</v>
      </c>
      <c r="D53" s="77" t="s">
        <v>20</v>
      </c>
      <c r="E53" s="77" t="s">
        <v>20</v>
      </c>
      <c r="F53" s="77">
        <v>75</v>
      </c>
      <c r="G53" s="77" t="s">
        <v>25</v>
      </c>
      <c r="H53" s="77" t="s">
        <v>20</v>
      </c>
      <c r="I53" s="77" t="s">
        <v>20</v>
      </c>
      <c r="J53" s="77" t="s">
        <v>20</v>
      </c>
      <c r="K53" s="77" t="s">
        <v>20</v>
      </c>
      <c r="L53" s="77" t="s">
        <v>20</v>
      </c>
      <c r="M53" s="77" t="s">
        <v>20</v>
      </c>
      <c r="N53" s="77" t="s">
        <v>20</v>
      </c>
      <c r="O53" s="77" t="s">
        <v>20</v>
      </c>
      <c r="P53" s="78"/>
    </row>
    <row r="54" s="68" customFormat="1" ht="17" customHeight="1" spans="1:16">
      <c r="A54" s="73">
        <v>50</v>
      </c>
      <c r="B54" s="74" t="s">
        <v>72</v>
      </c>
      <c r="C54" s="75" t="s">
        <v>47</v>
      </c>
      <c r="D54" s="77" t="s">
        <v>20</v>
      </c>
      <c r="E54" s="77" t="s">
        <v>20</v>
      </c>
      <c r="F54" s="77">
        <v>75</v>
      </c>
      <c r="G54" s="77" t="s">
        <v>17</v>
      </c>
      <c r="H54" s="77">
        <v>72</v>
      </c>
      <c r="I54" s="77" t="s">
        <v>25</v>
      </c>
      <c r="J54" s="77" t="s">
        <v>20</v>
      </c>
      <c r="K54" s="77" t="s">
        <v>20</v>
      </c>
      <c r="L54" s="77" t="s">
        <v>20</v>
      </c>
      <c r="M54" s="77" t="s">
        <v>20</v>
      </c>
      <c r="N54" s="77">
        <v>49</v>
      </c>
      <c r="O54" s="77" t="s">
        <v>17</v>
      </c>
      <c r="P54" s="78"/>
    </row>
    <row r="55" s="68" customFormat="1" ht="17" customHeight="1" spans="1:16">
      <c r="A55" s="73">
        <v>51</v>
      </c>
      <c r="B55" s="74" t="s">
        <v>73</v>
      </c>
      <c r="C55" s="75" t="s">
        <v>47</v>
      </c>
      <c r="D55" s="77" t="s">
        <v>20</v>
      </c>
      <c r="E55" s="77" t="s">
        <v>20</v>
      </c>
      <c r="F55" s="77">
        <v>69</v>
      </c>
      <c r="G55" s="77" t="s">
        <v>21</v>
      </c>
      <c r="H55" s="77">
        <v>69</v>
      </c>
      <c r="I55" s="77" t="s">
        <v>21</v>
      </c>
      <c r="J55" s="77" t="s">
        <v>20</v>
      </c>
      <c r="K55" s="77" t="s">
        <v>20</v>
      </c>
      <c r="L55" s="77" t="s">
        <v>20</v>
      </c>
      <c r="M55" s="77" t="s">
        <v>20</v>
      </c>
      <c r="N55" s="77">
        <v>43</v>
      </c>
      <c r="O55" s="77" t="s">
        <v>17</v>
      </c>
      <c r="P55" s="78"/>
    </row>
    <row r="56" s="68" customFormat="1" ht="17" customHeight="1" spans="1:16">
      <c r="A56" s="73">
        <v>52</v>
      </c>
      <c r="B56" s="74" t="s">
        <v>74</v>
      </c>
      <c r="C56" s="75" t="s">
        <v>47</v>
      </c>
      <c r="D56" s="77" t="s">
        <v>20</v>
      </c>
      <c r="E56" s="77" t="s">
        <v>20</v>
      </c>
      <c r="F56" s="77">
        <v>68.8</v>
      </c>
      <c r="G56" s="77" t="s">
        <v>21</v>
      </c>
      <c r="H56" s="77">
        <v>68.825</v>
      </c>
      <c r="I56" s="77" t="s">
        <v>21</v>
      </c>
      <c r="J56" s="77">
        <v>70</v>
      </c>
      <c r="K56" s="77" t="s">
        <v>25</v>
      </c>
      <c r="L56" s="77" t="s">
        <v>20</v>
      </c>
      <c r="M56" s="77" t="s">
        <v>20</v>
      </c>
      <c r="N56" s="77">
        <v>70</v>
      </c>
      <c r="O56" s="77" t="s">
        <v>25</v>
      </c>
      <c r="P56" s="78"/>
    </row>
    <row r="57" s="68" customFormat="1" ht="17" customHeight="1" spans="1:16">
      <c r="A57" s="73">
        <v>53</v>
      </c>
      <c r="B57" s="74" t="s">
        <v>75</v>
      </c>
      <c r="C57" s="75" t="s">
        <v>47</v>
      </c>
      <c r="D57" s="77" t="s">
        <v>20</v>
      </c>
      <c r="E57" s="77" t="s">
        <v>20</v>
      </c>
      <c r="F57" s="77" t="s">
        <v>20</v>
      </c>
      <c r="G57" s="77" t="s">
        <v>20</v>
      </c>
      <c r="H57" s="77" t="s">
        <v>20</v>
      </c>
      <c r="I57" s="77" t="s">
        <v>20</v>
      </c>
      <c r="J57" s="77" t="s">
        <v>20</v>
      </c>
      <c r="K57" s="77" t="s">
        <v>20</v>
      </c>
      <c r="L57" s="76">
        <v>56.425</v>
      </c>
      <c r="M57" s="77" t="s">
        <v>17</v>
      </c>
      <c r="N57" s="77">
        <v>59.25</v>
      </c>
      <c r="O57" s="77" t="s">
        <v>17</v>
      </c>
      <c r="P57" s="78"/>
    </row>
    <row r="58" s="68" customFormat="1" ht="17" customHeight="1" spans="1:16">
      <c r="A58" s="73">
        <v>54</v>
      </c>
      <c r="B58" s="74" t="s">
        <v>76</v>
      </c>
      <c r="C58" s="75" t="s">
        <v>77</v>
      </c>
      <c r="D58" s="77">
        <v>85</v>
      </c>
      <c r="E58" s="77" t="s">
        <v>15</v>
      </c>
      <c r="F58" s="77">
        <v>89.7</v>
      </c>
      <c r="G58" s="77" t="s">
        <v>15</v>
      </c>
      <c r="H58" s="77">
        <v>85</v>
      </c>
      <c r="I58" s="77" t="s">
        <v>15</v>
      </c>
      <c r="J58" s="77">
        <v>85</v>
      </c>
      <c r="K58" s="77" t="s">
        <v>15</v>
      </c>
      <c r="L58" s="76">
        <v>81.942354988509</v>
      </c>
      <c r="M58" s="77" t="s">
        <v>15</v>
      </c>
      <c r="N58" s="76">
        <v>79.9143600610809</v>
      </c>
      <c r="O58" s="77" t="s">
        <v>25</v>
      </c>
      <c r="P58" s="78"/>
    </row>
    <row r="59" s="68" customFormat="1" ht="17" customHeight="1" spans="1:16">
      <c r="A59" s="73">
        <v>55</v>
      </c>
      <c r="B59" s="74" t="s">
        <v>78</v>
      </c>
      <c r="C59" s="75" t="s">
        <v>77</v>
      </c>
      <c r="D59" s="77">
        <v>97</v>
      </c>
      <c r="E59" s="77" t="s">
        <v>16</v>
      </c>
      <c r="F59" s="77">
        <v>92.3</v>
      </c>
      <c r="G59" s="77" t="s">
        <v>17</v>
      </c>
      <c r="H59" s="77">
        <v>97</v>
      </c>
      <c r="I59" s="77" t="s">
        <v>16</v>
      </c>
      <c r="J59" s="77">
        <v>94</v>
      </c>
      <c r="K59" s="77" t="s">
        <v>17</v>
      </c>
      <c r="L59" s="76">
        <v>96.0731100051478</v>
      </c>
      <c r="M59" s="77" t="s">
        <v>16</v>
      </c>
      <c r="N59" s="76">
        <v>87.946486217409</v>
      </c>
      <c r="O59" s="77" t="s">
        <v>17</v>
      </c>
      <c r="P59" s="78"/>
    </row>
    <row r="60" s="68" customFormat="1" ht="17" customHeight="1" spans="1:16">
      <c r="A60" s="73">
        <v>56</v>
      </c>
      <c r="B60" s="74" t="s">
        <v>79</v>
      </c>
      <c r="C60" s="75" t="s">
        <v>77</v>
      </c>
      <c r="D60" s="76">
        <v>82.8312291807376</v>
      </c>
      <c r="E60" s="77" t="s">
        <v>15</v>
      </c>
      <c r="F60" s="77">
        <v>94.6</v>
      </c>
      <c r="G60" s="77" t="s">
        <v>17</v>
      </c>
      <c r="H60" s="76">
        <v>87.345</v>
      </c>
      <c r="I60" s="77" t="s">
        <v>15</v>
      </c>
      <c r="J60" s="76">
        <v>86.3925</v>
      </c>
      <c r="K60" s="77" t="s">
        <v>17</v>
      </c>
      <c r="L60" s="77" t="s">
        <v>20</v>
      </c>
      <c r="M60" s="77" t="s">
        <v>20</v>
      </c>
      <c r="N60" s="76">
        <v>68.1063194395847</v>
      </c>
      <c r="O60" s="77" t="s">
        <v>21</v>
      </c>
      <c r="P60" s="78"/>
    </row>
    <row r="61" s="68" customFormat="1" ht="17" customHeight="1" spans="1:16">
      <c r="A61" s="73">
        <v>57</v>
      </c>
      <c r="B61" s="74" t="s">
        <v>80</v>
      </c>
      <c r="C61" s="75" t="s">
        <v>77</v>
      </c>
      <c r="D61" s="76">
        <v>83.9891774891775</v>
      </c>
      <c r="E61" s="77" t="s">
        <v>15</v>
      </c>
      <c r="F61" s="77">
        <v>92</v>
      </c>
      <c r="G61" s="77" t="s">
        <v>16</v>
      </c>
      <c r="H61" s="76">
        <v>91.6006951216317</v>
      </c>
      <c r="I61" s="77" t="s">
        <v>16</v>
      </c>
      <c r="J61" s="77">
        <v>91</v>
      </c>
      <c r="K61" s="77" t="s">
        <v>17</v>
      </c>
      <c r="L61" s="77" t="s">
        <v>20</v>
      </c>
      <c r="M61" s="77" t="s">
        <v>20</v>
      </c>
      <c r="N61" s="76">
        <v>71.2048819351361</v>
      </c>
      <c r="O61" s="77" t="s">
        <v>25</v>
      </c>
      <c r="P61" s="78"/>
    </row>
    <row r="62" s="68" customFormat="1" ht="17" customHeight="1" spans="1:16">
      <c r="A62" s="73">
        <v>58</v>
      </c>
      <c r="B62" s="74" t="s">
        <v>81</v>
      </c>
      <c r="C62" s="75" t="s">
        <v>77</v>
      </c>
      <c r="D62" s="77">
        <v>94</v>
      </c>
      <c r="E62" s="77" t="s">
        <v>17</v>
      </c>
      <c r="F62" s="77">
        <v>92.6</v>
      </c>
      <c r="G62" s="77" t="s">
        <v>16</v>
      </c>
      <c r="H62" s="77" t="s">
        <v>20</v>
      </c>
      <c r="I62" s="77" t="s">
        <v>20</v>
      </c>
      <c r="J62" s="77">
        <v>97</v>
      </c>
      <c r="K62" s="77" t="s">
        <v>16</v>
      </c>
      <c r="L62" s="77" t="s">
        <v>20</v>
      </c>
      <c r="M62" s="77" t="s">
        <v>20</v>
      </c>
      <c r="N62" s="77">
        <v>49</v>
      </c>
      <c r="O62" s="77" t="s">
        <v>17</v>
      </c>
      <c r="P62" s="78"/>
    </row>
    <row r="63" s="68" customFormat="1" ht="17" customHeight="1" spans="1:16">
      <c r="A63" s="73">
        <v>59</v>
      </c>
      <c r="B63" s="74" t="s">
        <v>82</v>
      </c>
      <c r="C63" s="75" t="s">
        <v>77</v>
      </c>
      <c r="D63" s="77">
        <v>100</v>
      </c>
      <c r="E63" s="77" t="s">
        <v>16</v>
      </c>
      <c r="F63" s="77">
        <v>78.6</v>
      </c>
      <c r="G63" s="77" t="s">
        <v>25</v>
      </c>
      <c r="H63" s="76">
        <v>88.3838658755648</v>
      </c>
      <c r="I63" s="77" t="s">
        <v>15</v>
      </c>
      <c r="J63" s="77">
        <v>75</v>
      </c>
      <c r="K63" s="77" t="s">
        <v>25</v>
      </c>
      <c r="L63" s="77" t="s">
        <v>20</v>
      </c>
      <c r="M63" s="77" t="s">
        <v>20</v>
      </c>
      <c r="N63" s="77">
        <v>49</v>
      </c>
      <c r="O63" s="77" t="s">
        <v>17</v>
      </c>
      <c r="P63" s="78"/>
    </row>
    <row r="64" s="68" customFormat="1" ht="17" customHeight="1" spans="1:16">
      <c r="A64" s="73">
        <v>60</v>
      </c>
      <c r="B64" s="74" t="s">
        <v>83</v>
      </c>
      <c r="C64" s="75" t="s">
        <v>77</v>
      </c>
      <c r="D64" s="76">
        <v>93.925</v>
      </c>
      <c r="E64" s="77" t="s">
        <v>16</v>
      </c>
      <c r="F64" s="77">
        <v>80.6</v>
      </c>
      <c r="G64" s="77" t="s">
        <v>15</v>
      </c>
      <c r="H64" s="76">
        <v>73.1924097396511</v>
      </c>
      <c r="I64" s="77" t="s">
        <v>25</v>
      </c>
      <c r="J64" s="76">
        <v>82.2115308030997</v>
      </c>
      <c r="K64" s="77" t="s">
        <v>15</v>
      </c>
      <c r="L64" s="77">
        <v>94</v>
      </c>
      <c r="M64" s="77" t="s">
        <v>16</v>
      </c>
      <c r="N64" s="76">
        <v>74.1630270770346</v>
      </c>
      <c r="O64" s="77" t="s">
        <v>25</v>
      </c>
      <c r="P64" s="78"/>
    </row>
    <row r="65" s="68" customFormat="1" ht="17" customHeight="1" spans="1:16">
      <c r="A65" s="73">
        <v>61</v>
      </c>
      <c r="B65" s="74" t="s">
        <v>84</v>
      </c>
      <c r="C65" s="75" t="s">
        <v>77</v>
      </c>
      <c r="D65" s="76">
        <v>93.5925</v>
      </c>
      <c r="E65" s="77" t="s">
        <v>16</v>
      </c>
      <c r="F65" s="77">
        <v>93.2</v>
      </c>
      <c r="G65" s="77" t="s">
        <v>16</v>
      </c>
      <c r="H65" s="76">
        <v>85.0738727930682</v>
      </c>
      <c r="I65" s="77" t="s">
        <v>15</v>
      </c>
      <c r="J65" s="76">
        <v>91.2145745184504</v>
      </c>
      <c r="K65" s="77" t="s">
        <v>16</v>
      </c>
      <c r="L65" s="77" t="s">
        <v>20</v>
      </c>
      <c r="M65" s="77" t="s">
        <v>20</v>
      </c>
      <c r="N65" s="76">
        <v>63.3948150512483</v>
      </c>
      <c r="O65" s="77" t="s">
        <v>21</v>
      </c>
      <c r="P65" s="78"/>
    </row>
    <row r="66" s="68" customFormat="1" ht="17" customHeight="1" spans="1:16">
      <c r="A66" s="73">
        <v>62</v>
      </c>
      <c r="B66" s="74" t="s">
        <v>85</v>
      </c>
      <c r="C66" s="75" t="s">
        <v>77</v>
      </c>
      <c r="D66" s="76">
        <v>93.4123349926081</v>
      </c>
      <c r="E66" s="77" t="s">
        <v>16</v>
      </c>
      <c r="F66" s="77">
        <v>73.2</v>
      </c>
      <c r="G66" s="77" t="s">
        <v>17</v>
      </c>
      <c r="H66" s="76">
        <v>82.712309105795</v>
      </c>
      <c r="I66" s="77" t="s">
        <v>15</v>
      </c>
      <c r="J66" s="76">
        <v>92.6281248990245</v>
      </c>
      <c r="K66" s="77" t="s">
        <v>16</v>
      </c>
      <c r="L66" s="77" t="s">
        <v>20</v>
      </c>
      <c r="M66" s="77" t="s">
        <v>20</v>
      </c>
      <c r="N66" s="77" t="s">
        <v>20</v>
      </c>
      <c r="O66" s="77" t="s">
        <v>20</v>
      </c>
      <c r="P66" s="78"/>
    </row>
    <row r="67" s="68" customFormat="1" ht="17" customHeight="1" spans="1:16">
      <c r="A67" s="73">
        <v>63</v>
      </c>
      <c r="B67" s="74" t="s">
        <v>86</v>
      </c>
      <c r="C67" s="75" t="s">
        <v>77</v>
      </c>
      <c r="D67" s="76">
        <v>89.3375</v>
      </c>
      <c r="E67" s="77" t="s">
        <v>15</v>
      </c>
      <c r="F67" s="77">
        <v>79.5</v>
      </c>
      <c r="G67" s="77" t="s">
        <v>25</v>
      </c>
      <c r="H67" s="76">
        <v>89.3223370915685</v>
      </c>
      <c r="I67" s="77" t="s">
        <v>15</v>
      </c>
      <c r="J67" s="76">
        <v>89.3375</v>
      </c>
      <c r="K67" s="77" t="s">
        <v>15</v>
      </c>
      <c r="L67" s="77" t="s">
        <v>20</v>
      </c>
      <c r="M67" s="77" t="s">
        <v>20</v>
      </c>
      <c r="N67" s="76">
        <v>82.5033925246426</v>
      </c>
      <c r="O67" s="77" t="s">
        <v>15</v>
      </c>
      <c r="P67" s="78"/>
    </row>
    <row r="68" s="68" customFormat="1" ht="17" customHeight="1" spans="1:16">
      <c r="A68" s="73">
        <v>64</v>
      </c>
      <c r="B68" s="74" t="s">
        <v>87</v>
      </c>
      <c r="C68" s="75" t="s">
        <v>77</v>
      </c>
      <c r="D68" s="76">
        <v>89.1742404210579</v>
      </c>
      <c r="E68" s="77" t="s">
        <v>15</v>
      </c>
      <c r="F68" s="77">
        <v>84.9</v>
      </c>
      <c r="G68" s="77" t="s">
        <v>15</v>
      </c>
      <c r="H68" s="76">
        <v>81.3705208064796</v>
      </c>
      <c r="I68" s="77" t="s">
        <v>15</v>
      </c>
      <c r="J68" s="76">
        <v>77.6046272461135</v>
      </c>
      <c r="K68" s="77" t="s">
        <v>17</v>
      </c>
      <c r="L68" s="77" t="s">
        <v>20</v>
      </c>
      <c r="M68" s="77" t="s">
        <v>20</v>
      </c>
      <c r="N68" s="76">
        <v>80.9155206139478</v>
      </c>
      <c r="O68" s="77" t="s">
        <v>15</v>
      </c>
      <c r="P68" s="78"/>
    </row>
    <row r="69" s="68" customFormat="1" ht="17" customHeight="1" spans="1:16">
      <c r="A69" s="73">
        <v>65</v>
      </c>
      <c r="B69" s="74" t="s">
        <v>88</v>
      </c>
      <c r="C69" s="75" t="s">
        <v>77</v>
      </c>
      <c r="D69" s="77">
        <v>88</v>
      </c>
      <c r="E69" s="77" t="s">
        <v>15</v>
      </c>
      <c r="F69" s="77">
        <v>96.9</v>
      </c>
      <c r="G69" s="77" t="s">
        <v>16</v>
      </c>
      <c r="H69" s="76">
        <v>85.2335352339193</v>
      </c>
      <c r="I69" s="77" t="s">
        <v>15</v>
      </c>
      <c r="J69" s="76">
        <v>85.1311805804371</v>
      </c>
      <c r="K69" s="77" t="s">
        <v>15</v>
      </c>
      <c r="L69" s="77" t="s">
        <v>20</v>
      </c>
      <c r="M69" s="77" t="s">
        <v>20</v>
      </c>
      <c r="N69" s="76">
        <v>71.3420277720219</v>
      </c>
      <c r="O69" s="77" t="s">
        <v>17</v>
      </c>
      <c r="P69" s="78"/>
    </row>
    <row r="70" s="68" customFormat="1" ht="17" customHeight="1" spans="1:16">
      <c r="A70" s="73">
        <v>66</v>
      </c>
      <c r="B70" s="74" t="s">
        <v>89</v>
      </c>
      <c r="C70" s="75" t="s">
        <v>77</v>
      </c>
      <c r="D70" s="77">
        <v>88</v>
      </c>
      <c r="E70" s="77" t="s">
        <v>17</v>
      </c>
      <c r="F70" s="77">
        <v>89.2</v>
      </c>
      <c r="G70" s="77" t="s">
        <v>15</v>
      </c>
      <c r="H70" s="76">
        <v>75.8805317087762</v>
      </c>
      <c r="I70" s="77" t="s">
        <v>25</v>
      </c>
      <c r="J70" s="76">
        <v>93.1908788670377</v>
      </c>
      <c r="K70" s="77" t="s">
        <v>16</v>
      </c>
      <c r="L70" s="76">
        <v>88.1854937228585</v>
      </c>
      <c r="M70" s="77" t="s">
        <v>15</v>
      </c>
      <c r="N70" s="76">
        <v>69.1583490143234</v>
      </c>
      <c r="O70" s="77" t="s">
        <v>17</v>
      </c>
      <c r="P70" s="78"/>
    </row>
    <row r="71" s="68" customFormat="1" ht="17" customHeight="1" spans="1:16">
      <c r="A71" s="73">
        <v>67</v>
      </c>
      <c r="B71" s="74" t="s">
        <v>90</v>
      </c>
      <c r="C71" s="75" t="s">
        <v>77</v>
      </c>
      <c r="D71" s="77">
        <v>84</v>
      </c>
      <c r="E71" s="77" t="s">
        <v>15</v>
      </c>
      <c r="F71" s="77">
        <v>65.7</v>
      </c>
      <c r="G71" s="77" t="s">
        <v>21</v>
      </c>
      <c r="H71" s="76">
        <v>83.7225</v>
      </c>
      <c r="I71" s="77" t="s">
        <v>15</v>
      </c>
      <c r="J71" s="77">
        <v>94</v>
      </c>
      <c r="K71" s="77" t="s">
        <v>16</v>
      </c>
      <c r="L71" s="77" t="s">
        <v>20</v>
      </c>
      <c r="M71" s="77" t="s">
        <v>20</v>
      </c>
      <c r="N71" s="77" t="s">
        <v>20</v>
      </c>
      <c r="O71" s="77" t="s">
        <v>20</v>
      </c>
      <c r="P71" s="78"/>
    </row>
    <row r="72" s="68" customFormat="1" ht="17" customHeight="1" spans="1:16">
      <c r="A72" s="73">
        <v>68</v>
      </c>
      <c r="B72" s="74" t="s">
        <v>91</v>
      </c>
      <c r="C72" s="75" t="s">
        <v>77</v>
      </c>
      <c r="D72" s="76">
        <v>83.1642860648898</v>
      </c>
      <c r="E72" s="77" t="s">
        <v>17</v>
      </c>
      <c r="F72" s="77">
        <v>89.3</v>
      </c>
      <c r="G72" s="77" t="s">
        <v>17</v>
      </c>
      <c r="H72" s="76">
        <v>90.6422322054827</v>
      </c>
      <c r="I72" s="77" t="s">
        <v>17</v>
      </c>
      <c r="J72" s="76">
        <v>81.7883398199473</v>
      </c>
      <c r="K72" s="77" t="s">
        <v>15</v>
      </c>
      <c r="L72" s="77">
        <v>100</v>
      </c>
      <c r="M72" s="77" t="s">
        <v>16</v>
      </c>
      <c r="N72" s="76">
        <v>88.2766932341627</v>
      </c>
      <c r="O72" s="77" t="s">
        <v>15</v>
      </c>
      <c r="P72" s="78"/>
    </row>
    <row r="73" s="68" customFormat="1" ht="17" customHeight="1" spans="1:16">
      <c r="A73" s="73">
        <v>69</v>
      </c>
      <c r="B73" s="74" t="s">
        <v>92</v>
      </c>
      <c r="C73" s="75" t="s">
        <v>77</v>
      </c>
      <c r="D73" s="77">
        <v>69</v>
      </c>
      <c r="E73" s="77" t="s">
        <v>17</v>
      </c>
      <c r="F73" s="77" t="s">
        <v>20</v>
      </c>
      <c r="G73" s="77" t="s">
        <v>20</v>
      </c>
      <c r="H73" s="77">
        <v>72</v>
      </c>
      <c r="I73" s="77" t="s">
        <v>25</v>
      </c>
      <c r="J73" s="77">
        <v>49</v>
      </c>
      <c r="K73" s="77" t="s">
        <v>17</v>
      </c>
      <c r="L73" s="77" t="s">
        <v>20</v>
      </c>
      <c r="M73" s="77" t="s">
        <v>20</v>
      </c>
      <c r="N73" s="77" t="s">
        <v>20</v>
      </c>
      <c r="O73" s="77" t="s">
        <v>20</v>
      </c>
      <c r="P73" s="78"/>
    </row>
    <row r="74" s="68" customFormat="1" ht="17" customHeight="1" spans="1:16">
      <c r="A74" s="73">
        <v>70</v>
      </c>
      <c r="B74" s="74" t="s">
        <v>93</v>
      </c>
      <c r="C74" s="75" t="s">
        <v>94</v>
      </c>
      <c r="D74" s="77">
        <v>85</v>
      </c>
      <c r="E74" s="77" t="s">
        <v>15</v>
      </c>
      <c r="F74" s="77">
        <v>83.1</v>
      </c>
      <c r="G74" s="77" t="s">
        <v>15</v>
      </c>
      <c r="H74" s="76">
        <v>84.2229826006313</v>
      </c>
      <c r="I74" s="77" t="s">
        <v>15</v>
      </c>
      <c r="J74" s="76">
        <v>82.0183592168337</v>
      </c>
      <c r="K74" s="77" t="s">
        <v>15</v>
      </c>
      <c r="L74" s="76">
        <v>84.3084727914134</v>
      </c>
      <c r="M74" s="77" t="s">
        <v>15</v>
      </c>
      <c r="N74" s="76">
        <v>77.7792826160942</v>
      </c>
      <c r="O74" s="77" t="s">
        <v>25</v>
      </c>
      <c r="P74" s="78"/>
    </row>
    <row r="75" s="68" customFormat="1" ht="17" customHeight="1" spans="1:16">
      <c r="A75" s="73">
        <v>71</v>
      </c>
      <c r="B75" s="74" t="s">
        <v>95</v>
      </c>
      <c r="C75" s="75" t="s">
        <v>94</v>
      </c>
      <c r="D75" s="76">
        <v>82.2381201956674</v>
      </c>
      <c r="E75" s="77" t="s">
        <v>15</v>
      </c>
      <c r="F75" s="77">
        <v>86.7</v>
      </c>
      <c r="G75" s="77" t="s">
        <v>15</v>
      </c>
      <c r="H75" s="77">
        <v>88</v>
      </c>
      <c r="I75" s="77" t="s">
        <v>15</v>
      </c>
      <c r="J75" s="77">
        <v>88</v>
      </c>
      <c r="K75" s="77" t="s">
        <v>15</v>
      </c>
      <c r="L75" s="77">
        <v>88</v>
      </c>
      <c r="M75" s="77" t="s">
        <v>15</v>
      </c>
      <c r="N75" s="76">
        <v>86.720453556579</v>
      </c>
      <c r="O75" s="77" t="s">
        <v>15</v>
      </c>
      <c r="P75" s="78"/>
    </row>
    <row r="76" s="68" customFormat="1" ht="17" customHeight="1" spans="1:16">
      <c r="A76" s="73">
        <v>72</v>
      </c>
      <c r="B76" s="74" t="s">
        <v>96</v>
      </c>
      <c r="C76" s="75" t="s">
        <v>94</v>
      </c>
      <c r="D76" s="77">
        <v>88</v>
      </c>
      <c r="E76" s="77" t="s">
        <v>15</v>
      </c>
      <c r="F76" s="77">
        <v>78.2</v>
      </c>
      <c r="G76" s="77" t="s">
        <v>25</v>
      </c>
      <c r="H76" s="76">
        <v>83.9743024079612</v>
      </c>
      <c r="I76" s="77" t="s">
        <v>15</v>
      </c>
      <c r="J76" s="76">
        <v>85.0732730478732</v>
      </c>
      <c r="K76" s="77" t="s">
        <v>15</v>
      </c>
      <c r="L76" s="77">
        <v>88</v>
      </c>
      <c r="M76" s="77" t="s">
        <v>15</v>
      </c>
      <c r="N76" s="76">
        <v>75.8156013745519</v>
      </c>
      <c r="O76" s="77" t="s">
        <v>25</v>
      </c>
      <c r="P76" s="78"/>
    </row>
    <row r="77" s="68" customFormat="1" ht="17" customHeight="1" spans="1:16">
      <c r="A77" s="73">
        <v>73</v>
      </c>
      <c r="B77" s="74" t="s">
        <v>97</v>
      </c>
      <c r="C77" s="75" t="s">
        <v>94</v>
      </c>
      <c r="D77" s="77">
        <v>60</v>
      </c>
      <c r="E77" s="77" t="s">
        <v>21</v>
      </c>
      <c r="F77" s="77">
        <v>66</v>
      </c>
      <c r="G77" s="77" t="s">
        <v>21</v>
      </c>
      <c r="H77" s="77">
        <v>60</v>
      </c>
      <c r="I77" s="77" t="s">
        <v>21</v>
      </c>
      <c r="J77" s="77">
        <v>60</v>
      </c>
      <c r="K77" s="77" t="s">
        <v>21</v>
      </c>
      <c r="L77" s="77" t="s">
        <v>20</v>
      </c>
      <c r="M77" s="77" t="s">
        <v>20</v>
      </c>
      <c r="N77" s="76">
        <v>55.645487543087</v>
      </c>
      <c r="O77" s="77" t="s">
        <v>17</v>
      </c>
      <c r="P77" s="78"/>
    </row>
    <row r="78" s="68" customFormat="1" ht="17" customHeight="1" spans="1:16">
      <c r="A78" s="73">
        <v>74</v>
      </c>
      <c r="B78" s="74" t="s">
        <v>98</v>
      </c>
      <c r="C78" s="75" t="s">
        <v>94</v>
      </c>
      <c r="D78" s="77">
        <v>65</v>
      </c>
      <c r="E78" s="77" t="s">
        <v>21</v>
      </c>
      <c r="F78" s="77" t="s">
        <v>20</v>
      </c>
      <c r="G78" s="77" t="s">
        <v>20</v>
      </c>
      <c r="H78" s="76">
        <v>74.2925</v>
      </c>
      <c r="I78" s="77" t="s">
        <v>25</v>
      </c>
      <c r="J78" s="76">
        <v>74.2925</v>
      </c>
      <c r="K78" s="77" t="s">
        <v>25</v>
      </c>
      <c r="L78" s="77" t="s">
        <v>20</v>
      </c>
      <c r="M78" s="77" t="s">
        <v>20</v>
      </c>
      <c r="N78" s="76">
        <v>74.2925</v>
      </c>
      <c r="O78" s="77" t="s">
        <v>25</v>
      </c>
      <c r="P78" s="78"/>
    </row>
    <row r="79" s="68" customFormat="1" ht="17" customHeight="1" spans="1:16">
      <c r="A79" s="73">
        <v>75</v>
      </c>
      <c r="B79" s="74" t="s">
        <v>99</v>
      </c>
      <c r="C79" s="75" t="s">
        <v>94</v>
      </c>
      <c r="D79" s="77">
        <v>63</v>
      </c>
      <c r="E79" s="77" t="s">
        <v>21</v>
      </c>
      <c r="F79" s="77">
        <v>66</v>
      </c>
      <c r="G79" s="77" t="s">
        <v>17</v>
      </c>
      <c r="H79" s="77">
        <v>63</v>
      </c>
      <c r="I79" s="77" t="s">
        <v>21</v>
      </c>
      <c r="J79" s="76">
        <v>57.5071372068634</v>
      </c>
      <c r="K79" s="77" t="s">
        <v>17</v>
      </c>
      <c r="L79" s="77">
        <v>57</v>
      </c>
      <c r="M79" s="77" t="s">
        <v>17</v>
      </c>
      <c r="N79" s="76">
        <v>39.7998687797048</v>
      </c>
      <c r="O79" s="77" t="s">
        <v>17</v>
      </c>
      <c r="P79" s="78"/>
    </row>
    <row r="80" s="68" customFormat="1" ht="17" customHeight="1" spans="1:16">
      <c r="A80" s="73">
        <v>76</v>
      </c>
      <c r="B80" s="74" t="s">
        <v>100</v>
      </c>
      <c r="C80" s="75" t="s">
        <v>94</v>
      </c>
      <c r="D80" s="76">
        <v>58.3300148273671</v>
      </c>
      <c r="E80" s="77" t="s">
        <v>17</v>
      </c>
      <c r="F80" s="77">
        <v>72</v>
      </c>
      <c r="G80" s="77" t="s">
        <v>25</v>
      </c>
      <c r="H80" s="77">
        <v>69</v>
      </c>
      <c r="I80" s="77" t="s">
        <v>17</v>
      </c>
      <c r="J80" s="77">
        <v>69</v>
      </c>
      <c r="K80" s="77" t="s">
        <v>17</v>
      </c>
      <c r="L80" s="77" t="s">
        <v>20</v>
      </c>
      <c r="M80" s="77" t="s">
        <v>20</v>
      </c>
      <c r="N80" s="77">
        <v>46</v>
      </c>
      <c r="O80" s="77" t="s">
        <v>17</v>
      </c>
      <c r="P80" s="78"/>
    </row>
    <row r="81" s="68" customFormat="1" ht="17" customHeight="1" spans="1:16">
      <c r="A81" s="73">
        <v>77</v>
      </c>
      <c r="B81" s="74" t="s">
        <v>101</v>
      </c>
      <c r="C81" s="75" t="s">
        <v>94</v>
      </c>
      <c r="D81" s="77">
        <v>56.75</v>
      </c>
      <c r="E81" s="77" t="s">
        <v>17</v>
      </c>
      <c r="F81" s="77" t="s">
        <v>20</v>
      </c>
      <c r="G81" s="77" t="s">
        <v>20</v>
      </c>
      <c r="H81" s="77">
        <v>64.75</v>
      </c>
      <c r="I81" s="77" t="s">
        <v>21</v>
      </c>
      <c r="J81" s="77" t="s">
        <v>20</v>
      </c>
      <c r="K81" s="77" t="s">
        <v>20</v>
      </c>
      <c r="L81" s="77">
        <v>63</v>
      </c>
      <c r="M81" s="77" t="s">
        <v>17</v>
      </c>
      <c r="N81" s="76">
        <v>57.5881453115015</v>
      </c>
      <c r="O81" s="77" t="s">
        <v>17</v>
      </c>
      <c r="P81" s="78"/>
    </row>
    <row r="82" s="68" customFormat="1" ht="17" customHeight="1" spans="1:16">
      <c r="A82" s="73">
        <v>78</v>
      </c>
      <c r="B82" s="74" t="s">
        <v>102</v>
      </c>
      <c r="C82" s="75" t="s">
        <v>94</v>
      </c>
      <c r="D82" s="77">
        <v>53</v>
      </c>
      <c r="E82" s="77" t="s">
        <v>17</v>
      </c>
      <c r="F82" s="77">
        <v>59</v>
      </c>
      <c r="G82" s="77" t="s">
        <v>17</v>
      </c>
      <c r="H82" s="77">
        <v>53</v>
      </c>
      <c r="I82" s="77" t="s">
        <v>17</v>
      </c>
      <c r="J82" s="77">
        <v>53</v>
      </c>
      <c r="K82" s="77" t="s">
        <v>17</v>
      </c>
      <c r="L82" s="77">
        <v>53</v>
      </c>
      <c r="M82" s="77" t="s">
        <v>17</v>
      </c>
      <c r="N82" s="77">
        <v>53</v>
      </c>
      <c r="O82" s="77" t="s">
        <v>17</v>
      </c>
      <c r="P82" s="78"/>
    </row>
    <row r="83" s="68" customFormat="1" ht="17" customHeight="1" spans="1:16">
      <c r="A83" s="73">
        <v>79</v>
      </c>
      <c r="B83" s="74" t="s">
        <v>103</v>
      </c>
      <c r="C83" s="75" t="s">
        <v>94</v>
      </c>
      <c r="D83" s="77">
        <v>49</v>
      </c>
      <c r="E83" s="77" t="s">
        <v>17</v>
      </c>
      <c r="F83" s="77" t="s">
        <v>20</v>
      </c>
      <c r="G83" s="77" t="s">
        <v>20</v>
      </c>
      <c r="H83" s="77">
        <v>72</v>
      </c>
      <c r="I83" s="77" t="s">
        <v>25</v>
      </c>
      <c r="J83" s="77" t="s">
        <v>20</v>
      </c>
      <c r="K83" s="77" t="s">
        <v>20</v>
      </c>
      <c r="L83" s="77">
        <v>72</v>
      </c>
      <c r="M83" s="77" t="s">
        <v>25</v>
      </c>
      <c r="N83" s="77" t="s">
        <v>20</v>
      </c>
      <c r="O83" s="77" t="s">
        <v>20</v>
      </c>
      <c r="P83" s="78"/>
    </row>
    <row r="84" s="68" customFormat="1" ht="17" customHeight="1" spans="1:16">
      <c r="A84" s="73">
        <v>80</v>
      </c>
      <c r="B84" s="74" t="s">
        <v>104</v>
      </c>
      <c r="C84" s="75" t="s">
        <v>94</v>
      </c>
      <c r="D84" s="76">
        <v>46.6935535471487</v>
      </c>
      <c r="E84" s="77" t="s">
        <v>17</v>
      </c>
      <c r="F84" s="77" t="s">
        <v>20</v>
      </c>
      <c r="G84" s="77" t="s">
        <v>20</v>
      </c>
      <c r="H84" s="77">
        <v>59.5</v>
      </c>
      <c r="I84" s="77" t="s">
        <v>17</v>
      </c>
      <c r="J84" s="77" t="s">
        <v>20</v>
      </c>
      <c r="K84" s="77" t="s">
        <v>20</v>
      </c>
      <c r="L84" s="76">
        <v>68.905</v>
      </c>
      <c r="M84" s="77" t="s">
        <v>21</v>
      </c>
      <c r="N84" s="76">
        <v>42.905</v>
      </c>
      <c r="O84" s="77" t="s">
        <v>17</v>
      </c>
      <c r="P84" s="78"/>
    </row>
    <row r="85" s="68" customFormat="1" ht="17" customHeight="1" spans="1:16">
      <c r="A85" s="73">
        <v>81</v>
      </c>
      <c r="B85" s="74" t="s">
        <v>105</v>
      </c>
      <c r="C85" s="75" t="s">
        <v>94</v>
      </c>
      <c r="D85" s="77">
        <v>43</v>
      </c>
      <c r="E85" s="77" t="s">
        <v>17</v>
      </c>
      <c r="F85" s="77" t="s">
        <v>20</v>
      </c>
      <c r="G85" s="77" t="s">
        <v>20</v>
      </c>
      <c r="H85" s="77">
        <v>66</v>
      </c>
      <c r="I85" s="77" t="s">
        <v>21</v>
      </c>
      <c r="J85" s="77" t="s">
        <v>20</v>
      </c>
      <c r="K85" s="77" t="s">
        <v>20</v>
      </c>
      <c r="L85" s="77" t="s">
        <v>20</v>
      </c>
      <c r="M85" s="77" t="s">
        <v>20</v>
      </c>
      <c r="N85" s="77" t="s">
        <v>20</v>
      </c>
      <c r="O85" s="77" t="s">
        <v>20</v>
      </c>
      <c r="P85" s="78"/>
    </row>
    <row r="86" s="68" customFormat="1" ht="17" customHeight="1" spans="1:16">
      <c r="A86" s="73">
        <v>82</v>
      </c>
      <c r="B86" s="74" t="s">
        <v>106</v>
      </c>
      <c r="C86" s="75" t="s">
        <v>94</v>
      </c>
      <c r="D86" s="76">
        <v>41.1431567907708</v>
      </c>
      <c r="E86" s="77" t="s">
        <v>17</v>
      </c>
      <c r="F86" s="77" t="s">
        <v>20</v>
      </c>
      <c r="G86" s="77" t="s">
        <v>20</v>
      </c>
      <c r="H86" s="77" t="s">
        <v>20</v>
      </c>
      <c r="I86" s="77" t="s">
        <v>20</v>
      </c>
      <c r="J86" s="77">
        <v>50</v>
      </c>
      <c r="K86" s="77" t="s">
        <v>17</v>
      </c>
      <c r="L86" s="77">
        <v>50</v>
      </c>
      <c r="M86" s="77" t="s">
        <v>17</v>
      </c>
      <c r="N86" s="77">
        <v>50</v>
      </c>
      <c r="O86" s="77" t="s">
        <v>17</v>
      </c>
      <c r="P86" s="78"/>
    </row>
    <row r="87" s="68" customFormat="1" ht="17" customHeight="1" spans="1:16">
      <c r="A87" s="73">
        <v>83</v>
      </c>
      <c r="B87" s="74" t="s">
        <v>107</v>
      </c>
      <c r="C87" s="75" t="s">
        <v>94</v>
      </c>
      <c r="D87" s="76">
        <v>40.4325</v>
      </c>
      <c r="E87" s="77" t="s">
        <v>17</v>
      </c>
      <c r="F87" s="77">
        <v>69</v>
      </c>
      <c r="G87" s="77" t="s">
        <v>21</v>
      </c>
      <c r="H87" s="76">
        <v>60.4325</v>
      </c>
      <c r="I87" s="77" t="s">
        <v>17</v>
      </c>
      <c r="J87" s="77">
        <v>66</v>
      </c>
      <c r="K87" s="77" t="s">
        <v>21</v>
      </c>
      <c r="L87" s="76">
        <v>63.925</v>
      </c>
      <c r="M87" s="77" t="s">
        <v>21</v>
      </c>
      <c r="N87" s="77">
        <v>66</v>
      </c>
      <c r="O87" s="77" t="s">
        <v>21</v>
      </c>
      <c r="P87" s="78"/>
    </row>
    <row r="88" s="68" customFormat="1" ht="17" customHeight="1" spans="1:16">
      <c r="A88" s="73">
        <v>84</v>
      </c>
      <c r="B88" s="74" t="s">
        <v>108</v>
      </c>
      <c r="C88" s="75" t="s">
        <v>94</v>
      </c>
      <c r="D88" s="77" t="s">
        <v>20</v>
      </c>
      <c r="E88" s="77" t="s">
        <v>20</v>
      </c>
      <c r="F88" s="77">
        <v>71</v>
      </c>
      <c r="G88" s="77" t="s">
        <v>17</v>
      </c>
      <c r="H88" s="76">
        <v>62.325</v>
      </c>
      <c r="I88" s="77" t="s">
        <v>21</v>
      </c>
      <c r="J88" s="77">
        <v>61.89</v>
      </c>
      <c r="K88" s="77" t="s">
        <v>17</v>
      </c>
      <c r="L88" s="76">
        <v>59.325</v>
      </c>
      <c r="M88" s="77" t="s">
        <v>17</v>
      </c>
      <c r="N88" s="77">
        <v>61.89</v>
      </c>
      <c r="O88" s="77" t="s">
        <v>17</v>
      </c>
      <c r="P88" s="78"/>
    </row>
    <row r="89" s="68" customFormat="1" ht="17" customHeight="1" spans="1:16">
      <c r="A89" s="73">
        <v>85</v>
      </c>
      <c r="B89" s="74" t="s">
        <v>109</v>
      </c>
      <c r="C89" s="75" t="s">
        <v>94</v>
      </c>
      <c r="D89" s="77" t="s">
        <v>20</v>
      </c>
      <c r="E89" s="77" t="s">
        <v>20</v>
      </c>
      <c r="F89" s="77">
        <v>68.5</v>
      </c>
      <c r="G89" s="77" t="s">
        <v>21</v>
      </c>
      <c r="H89" s="77">
        <v>65.16</v>
      </c>
      <c r="I89" s="77" t="s">
        <v>21</v>
      </c>
      <c r="J89" s="76">
        <v>65.7825</v>
      </c>
      <c r="K89" s="77" t="s">
        <v>21</v>
      </c>
      <c r="L89" s="77" t="s">
        <v>20</v>
      </c>
      <c r="M89" s="77" t="s">
        <v>20</v>
      </c>
      <c r="N89" s="77">
        <v>66</v>
      </c>
      <c r="O89" s="77" t="s">
        <v>21</v>
      </c>
      <c r="P89" s="78"/>
    </row>
    <row r="90" s="68" customFormat="1" ht="17" customHeight="1" spans="1:16">
      <c r="A90" s="73">
        <v>86</v>
      </c>
      <c r="B90" s="74" t="s">
        <v>110</v>
      </c>
      <c r="C90" s="75" t="s">
        <v>94</v>
      </c>
      <c r="D90" s="77" t="s">
        <v>20</v>
      </c>
      <c r="E90" s="77" t="s">
        <v>20</v>
      </c>
      <c r="F90" s="77">
        <v>66</v>
      </c>
      <c r="G90" s="77" t="s">
        <v>21</v>
      </c>
      <c r="H90" s="77" t="s">
        <v>20</v>
      </c>
      <c r="I90" s="77" t="s">
        <v>20</v>
      </c>
      <c r="J90" s="76">
        <v>31.175</v>
      </c>
      <c r="K90" s="77" t="s">
        <v>17</v>
      </c>
      <c r="L90" s="77">
        <v>66</v>
      </c>
      <c r="M90" s="77" t="s">
        <v>21</v>
      </c>
      <c r="N90" s="77">
        <v>66</v>
      </c>
      <c r="O90" s="77" t="s">
        <v>21</v>
      </c>
      <c r="P90" s="78"/>
    </row>
    <row r="91" s="68" customFormat="1" ht="17" customHeight="1" spans="1:16">
      <c r="A91" s="73">
        <v>87</v>
      </c>
      <c r="B91" s="74" t="s">
        <v>111</v>
      </c>
      <c r="C91" s="75" t="s">
        <v>94</v>
      </c>
      <c r="D91" s="77" t="s">
        <v>20</v>
      </c>
      <c r="E91" s="77" t="s">
        <v>20</v>
      </c>
      <c r="F91" s="77" t="s">
        <v>20</v>
      </c>
      <c r="G91" s="77" t="s">
        <v>20</v>
      </c>
      <c r="H91" s="77">
        <v>44.25</v>
      </c>
      <c r="I91" s="77" t="s">
        <v>17</v>
      </c>
      <c r="J91" s="77" t="s">
        <v>20</v>
      </c>
      <c r="K91" s="77" t="s">
        <v>20</v>
      </c>
      <c r="L91" s="77">
        <v>67.25</v>
      </c>
      <c r="M91" s="77" t="s">
        <v>21</v>
      </c>
      <c r="N91" s="77">
        <v>41.25</v>
      </c>
      <c r="O91" s="77" t="s">
        <v>17</v>
      </c>
      <c r="P91" s="78"/>
    </row>
  </sheetData>
  <mergeCells count="11">
    <mergeCell ref="A1:O1"/>
    <mergeCell ref="A2:O2"/>
    <mergeCell ref="D3:E3"/>
    <mergeCell ref="F3:G3"/>
    <mergeCell ref="H3:I3"/>
    <mergeCell ref="J3:K3"/>
    <mergeCell ref="L3:M3"/>
    <mergeCell ref="N3:O3"/>
    <mergeCell ref="A3:A4"/>
    <mergeCell ref="B3:B4"/>
    <mergeCell ref="C3:C4"/>
  </mergeCells>
  <pageMargins left="0.751388888888889" right="0.751388888888889" top="1" bottom="1" header="0.5" footer="0.5"/>
  <pageSetup paperSize="8" scale="89"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3"/>
  <sheetViews>
    <sheetView topLeftCell="B1" workbookViewId="0">
      <selection activeCell="F18" sqref="F18"/>
    </sheetView>
  </sheetViews>
  <sheetFormatPr defaultColWidth="9" defaultRowHeight="14.1"/>
  <cols>
    <col min="1" max="1" width="6.075" customWidth="1"/>
    <col min="2" max="2" width="43.875" customWidth="1"/>
    <col min="4" max="4" width="10.4916666666667" customWidth="1"/>
    <col min="5" max="5" width="11.2416666666667"/>
    <col min="8" max="9" width="9.29166666666667"/>
    <col min="12" max="12" width="11.2416666666667"/>
    <col min="13" max="13" width="10.0916666666667"/>
  </cols>
  <sheetData>
    <row r="1" spans="1:26">
      <c r="A1" s="64" t="s">
        <v>112</v>
      </c>
      <c r="B1" s="65"/>
      <c r="C1" s="65"/>
      <c r="D1" s="65"/>
      <c r="E1" s="65"/>
      <c r="F1" s="65"/>
      <c r="G1" s="65"/>
      <c r="H1" s="65"/>
      <c r="I1" s="65"/>
      <c r="J1" s="65"/>
      <c r="K1" s="65"/>
      <c r="L1" s="65"/>
      <c r="M1" s="65"/>
      <c r="N1" s="65"/>
      <c r="O1" s="65"/>
      <c r="P1" s="65"/>
      <c r="Q1" s="65"/>
      <c r="R1" s="65"/>
      <c r="S1" s="65"/>
      <c r="T1" s="65"/>
      <c r="U1" s="65"/>
      <c r="V1" s="65"/>
      <c r="W1" s="65"/>
      <c r="X1" s="65"/>
      <c r="Y1" s="65"/>
      <c r="Z1" s="65"/>
    </row>
    <row r="2" ht="24" spans="1:26">
      <c r="A2" s="66" t="s">
        <v>113</v>
      </c>
      <c r="B2" s="66"/>
      <c r="C2" s="66"/>
      <c r="D2" s="66"/>
      <c r="E2" s="66"/>
      <c r="F2" s="66"/>
      <c r="G2" s="66"/>
      <c r="H2" s="66"/>
      <c r="I2" s="66"/>
      <c r="J2" s="66"/>
      <c r="K2" s="66"/>
      <c r="L2" s="66"/>
      <c r="M2" s="66"/>
      <c r="N2" s="66"/>
      <c r="O2" s="66"/>
      <c r="P2" s="66"/>
      <c r="Q2" s="66"/>
      <c r="R2" s="66"/>
      <c r="S2" s="66"/>
      <c r="T2" s="66"/>
      <c r="U2" s="66"/>
      <c r="V2" s="66"/>
      <c r="W2" s="66"/>
      <c r="X2" s="66"/>
      <c r="Y2" s="66"/>
      <c r="Z2" s="66"/>
    </row>
    <row r="3" ht="90" spans="1:26">
      <c r="A3" s="3" t="s">
        <v>2</v>
      </c>
      <c r="B3" s="3" t="s">
        <v>114</v>
      </c>
      <c r="C3" s="3" t="s">
        <v>115</v>
      </c>
      <c r="D3" s="3" t="s">
        <v>116</v>
      </c>
      <c r="E3" s="3" t="s">
        <v>117</v>
      </c>
      <c r="F3" s="3" t="s">
        <v>118</v>
      </c>
      <c r="G3" s="3" t="s">
        <v>119</v>
      </c>
      <c r="H3" s="3" t="s">
        <v>120</v>
      </c>
      <c r="I3" s="3" t="s">
        <v>121</v>
      </c>
      <c r="J3" s="3" t="s">
        <v>122</v>
      </c>
      <c r="K3" s="3" t="s">
        <v>123</v>
      </c>
      <c r="L3" s="3" t="s">
        <v>124</v>
      </c>
      <c r="M3" s="3" t="s">
        <v>125</v>
      </c>
      <c r="N3" s="3" t="s">
        <v>126</v>
      </c>
      <c r="O3" s="3" t="s">
        <v>127</v>
      </c>
      <c r="P3" s="3" t="s">
        <v>128</v>
      </c>
      <c r="Q3" s="3" t="s">
        <v>129</v>
      </c>
      <c r="R3" s="3" t="s">
        <v>130</v>
      </c>
      <c r="S3" s="3" t="s">
        <v>131</v>
      </c>
      <c r="T3" s="3" t="s">
        <v>132</v>
      </c>
      <c r="U3" s="3" t="s">
        <v>133</v>
      </c>
      <c r="V3" s="3" t="s">
        <v>134</v>
      </c>
      <c r="W3" s="3" t="s">
        <v>135</v>
      </c>
      <c r="X3" s="3" t="s">
        <v>136</v>
      </c>
      <c r="Y3" s="3" t="s">
        <v>137</v>
      </c>
      <c r="Z3" s="3" t="s">
        <v>138</v>
      </c>
    </row>
    <row r="4" ht="15" spans="1:26">
      <c r="A4" s="35">
        <v>1</v>
      </c>
      <c r="B4" s="67" t="s">
        <v>82</v>
      </c>
      <c r="C4" s="6" t="s">
        <v>139</v>
      </c>
      <c r="D4" s="18">
        <v>420.8</v>
      </c>
      <c r="E4" s="6">
        <v>420.8</v>
      </c>
      <c r="F4" s="9">
        <f t="shared" ref="F4:F63" si="0">E4/D4</f>
        <v>1</v>
      </c>
      <c r="G4" s="17">
        <f t="shared" ref="G4:G67" si="1">((F4*100)*25)/100</f>
        <v>25</v>
      </c>
      <c r="H4" s="9">
        <v>0</v>
      </c>
      <c r="I4" s="9">
        <v>-0.1498</v>
      </c>
      <c r="J4" s="18" t="str">
        <f t="shared" ref="J4:J67" si="2">IF(H4&lt;=0,"10",IF(H4&gt;=40%,"0",10-(5*H4/0.2)))</f>
        <v>10</v>
      </c>
      <c r="K4" s="18" t="str">
        <f t="shared" ref="K4:K67" si="3">IF(I4&lt;=0,"10",IF(I4&gt;=40%,"0",10-(5*I4/0.2)))</f>
        <v>10</v>
      </c>
      <c r="L4" s="6">
        <v>420.8</v>
      </c>
      <c r="M4" s="6">
        <v>0</v>
      </c>
      <c r="N4" s="9">
        <f t="shared" ref="N4:N63" si="4">M4/(L4+M4)</f>
        <v>0</v>
      </c>
      <c r="O4" s="18" t="str">
        <f t="shared" ref="O4:O63" si="5">IF(N4&lt;=50%,"20",IF(N4&gt;=250/300,"0",(2000-20*(N4-50%)*100*3)/100))</f>
        <v>20</v>
      </c>
      <c r="P4" s="9">
        <f>VLOOKUP(B4,[1]附件4!$C$3:$H$208,6,0)</f>
        <v>0</v>
      </c>
      <c r="Q4" s="18" t="str">
        <f t="shared" ref="Q4:Q67" si="6">IF(P4&lt;=5%,"20",IF(P4&gt;=25%,"0",(2000-20*(P4-5%)*100*5)/100))</f>
        <v>20</v>
      </c>
      <c r="R4" s="6">
        <v>0</v>
      </c>
      <c r="S4" s="6">
        <v>0</v>
      </c>
      <c r="T4" s="6">
        <v>0</v>
      </c>
      <c r="U4" s="6">
        <v>0</v>
      </c>
      <c r="V4" s="6">
        <f t="shared" ref="V4:V67" si="7">R4+S4+T4+U4</f>
        <v>0</v>
      </c>
      <c r="W4" s="6">
        <f t="shared" ref="W4:W67" si="8">IF(V4&gt;=5,"0",0.15*(100-20*V4))</f>
        <v>15</v>
      </c>
      <c r="X4" s="18">
        <f t="shared" ref="X4:X67" si="9">G4+J4+K4+O4+Q4+W4</f>
        <v>100</v>
      </c>
      <c r="Y4" s="6" t="str">
        <f t="shared" ref="Y4:Y6" si="10">IF(X4&gt;=90,"A",IF(X4&gt;=80,"B",IF(X4&gt;=70,"C",IF(X4&gt;=60,"D","E"))))</f>
        <v>A</v>
      </c>
      <c r="Z4" s="9" t="str">
        <f t="shared" ref="Z4:Z67" si="11">IF(Y4="A","25%",IF(Y4="B","20%",IF(Y4="C","15%",IF(Y4="D","10%","0"))))</f>
        <v>25%</v>
      </c>
    </row>
    <row r="5" ht="15" spans="1:26">
      <c r="A5" s="35">
        <v>2</v>
      </c>
      <c r="B5" s="67" t="s">
        <v>78</v>
      </c>
      <c r="C5" s="6" t="s">
        <v>139</v>
      </c>
      <c r="D5" s="18">
        <v>139606.35</v>
      </c>
      <c r="E5" s="6">
        <v>139606.35</v>
      </c>
      <c r="F5" s="9">
        <f t="shared" si="0"/>
        <v>1</v>
      </c>
      <c r="G5" s="17">
        <f t="shared" si="1"/>
        <v>25</v>
      </c>
      <c r="H5" s="9">
        <v>-0.2222</v>
      </c>
      <c r="I5" s="9">
        <v>-0.0578</v>
      </c>
      <c r="J5" s="18" t="str">
        <f t="shared" si="2"/>
        <v>10</v>
      </c>
      <c r="K5" s="18" t="str">
        <f t="shared" si="3"/>
        <v>10</v>
      </c>
      <c r="L5" s="6">
        <v>139606.35</v>
      </c>
      <c r="M5" s="6">
        <v>0</v>
      </c>
      <c r="N5" s="9">
        <f t="shared" si="4"/>
        <v>0</v>
      </c>
      <c r="O5" s="18" t="str">
        <f t="shared" si="5"/>
        <v>20</v>
      </c>
      <c r="P5" s="9">
        <f>VLOOKUP(B5,[1]附件4!$C$3:$H$208,6,0)</f>
        <v>0</v>
      </c>
      <c r="Q5" s="18" t="str">
        <f t="shared" si="6"/>
        <v>20</v>
      </c>
      <c r="R5" s="6">
        <v>0</v>
      </c>
      <c r="S5" s="6">
        <v>1</v>
      </c>
      <c r="T5" s="6">
        <v>0</v>
      </c>
      <c r="U5" s="6">
        <v>0</v>
      </c>
      <c r="V5" s="6">
        <f t="shared" si="7"/>
        <v>1</v>
      </c>
      <c r="W5" s="6">
        <f t="shared" si="8"/>
        <v>12</v>
      </c>
      <c r="X5" s="18">
        <f t="shared" si="9"/>
        <v>97</v>
      </c>
      <c r="Y5" s="6" t="str">
        <f t="shared" si="10"/>
        <v>A</v>
      </c>
      <c r="Z5" s="9" t="str">
        <f t="shared" si="11"/>
        <v>25%</v>
      </c>
    </row>
    <row r="6" ht="15" spans="1:26">
      <c r="A6" s="35">
        <v>3</v>
      </c>
      <c r="B6" s="67" t="s">
        <v>40</v>
      </c>
      <c r="C6" s="6" t="s">
        <v>139</v>
      </c>
      <c r="D6" s="18">
        <v>2956.5</v>
      </c>
      <c r="E6" s="6">
        <v>2956.5</v>
      </c>
      <c r="F6" s="9">
        <f t="shared" si="0"/>
        <v>1</v>
      </c>
      <c r="G6" s="17">
        <f t="shared" si="1"/>
        <v>25</v>
      </c>
      <c r="H6" s="9">
        <v>-0.041</v>
      </c>
      <c r="I6" s="9">
        <v>0.016</v>
      </c>
      <c r="J6" s="18" t="str">
        <f t="shared" si="2"/>
        <v>10</v>
      </c>
      <c r="K6" s="18">
        <f t="shared" si="3"/>
        <v>9.6</v>
      </c>
      <c r="L6" s="6">
        <v>2956.5</v>
      </c>
      <c r="M6" s="6">
        <v>0</v>
      </c>
      <c r="N6" s="9">
        <f t="shared" si="4"/>
        <v>0</v>
      </c>
      <c r="O6" s="18" t="str">
        <f t="shared" si="5"/>
        <v>20</v>
      </c>
      <c r="P6" s="9">
        <f>VLOOKUP(B6,[1]附件4!$C$3:$H$208,6,0)</f>
        <v>0</v>
      </c>
      <c r="Q6" s="18" t="str">
        <f t="shared" si="6"/>
        <v>20</v>
      </c>
      <c r="R6" s="6">
        <v>0</v>
      </c>
      <c r="S6" s="6">
        <v>0</v>
      </c>
      <c r="T6" s="6">
        <v>1</v>
      </c>
      <c r="U6" s="6">
        <v>0</v>
      </c>
      <c r="V6" s="6">
        <f t="shared" si="7"/>
        <v>1</v>
      </c>
      <c r="W6" s="6">
        <f t="shared" si="8"/>
        <v>12</v>
      </c>
      <c r="X6" s="18">
        <f t="shared" si="9"/>
        <v>96.6</v>
      </c>
      <c r="Y6" s="6" t="str">
        <f t="shared" si="10"/>
        <v>A</v>
      </c>
      <c r="Z6" s="9" t="str">
        <f t="shared" si="11"/>
        <v>25%</v>
      </c>
    </row>
    <row r="7" ht="15" spans="1:26">
      <c r="A7" s="35">
        <v>4</v>
      </c>
      <c r="B7" s="67" t="s">
        <v>81</v>
      </c>
      <c r="C7" s="6" t="s">
        <v>140</v>
      </c>
      <c r="D7" s="18">
        <v>1380</v>
      </c>
      <c r="E7" s="6">
        <v>1380</v>
      </c>
      <c r="F7" s="9">
        <f t="shared" si="0"/>
        <v>1</v>
      </c>
      <c r="G7" s="17">
        <f t="shared" si="1"/>
        <v>25</v>
      </c>
      <c r="H7" s="9">
        <v>0</v>
      </c>
      <c r="I7" s="9">
        <v>-0.2956</v>
      </c>
      <c r="J7" s="18" t="str">
        <f t="shared" si="2"/>
        <v>10</v>
      </c>
      <c r="K7" s="18" t="str">
        <f t="shared" si="3"/>
        <v>10</v>
      </c>
      <c r="L7" s="6">
        <v>1380</v>
      </c>
      <c r="M7" s="6">
        <v>0</v>
      </c>
      <c r="N7" s="9">
        <f t="shared" si="4"/>
        <v>0</v>
      </c>
      <c r="O7" s="18" t="str">
        <f t="shared" si="5"/>
        <v>20</v>
      </c>
      <c r="P7" s="9">
        <f>VLOOKUP(B7,[1]附件4!$C$3:$H$208,6,0)</f>
        <v>0</v>
      </c>
      <c r="Q7" s="18" t="str">
        <f t="shared" si="6"/>
        <v>20</v>
      </c>
      <c r="R7" s="6">
        <v>1</v>
      </c>
      <c r="S7" s="6">
        <v>1</v>
      </c>
      <c r="T7" s="6">
        <v>0</v>
      </c>
      <c r="U7" s="6">
        <v>0</v>
      </c>
      <c r="V7" s="6">
        <f t="shared" si="7"/>
        <v>2</v>
      </c>
      <c r="W7" s="6">
        <f t="shared" si="8"/>
        <v>9</v>
      </c>
      <c r="X7" s="18">
        <f t="shared" si="9"/>
        <v>94</v>
      </c>
      <c r="Y7" s="6" t="s">
        <v>17</v>
      </c>
      <c r="Z7" s="9" t="str">
        <f t="shared" si="11"/>
        <v>0</v>
      </c>
    </row>
    <row r="8" ht="15" spans="1:26">
      <c r="A8" s="35">
        <v>5</v>
      </c>
      <c r="B8" s="67" t="s">
        <v>19</v>
      </c>
      <c r="C8" s="6" t="s">
        <v>139</v>
      </c>
      <c r="D8" s="18">
        <v>9703.9</v>
      </c>
      <c r="E8" s="6">
        <v>9703.9</v>
      </c>
      <c r="F8" s="9">
        <f t="shared" si="0"/>
        <v>1</v>
      </c>
      <c r="G8" s="17">
        <f t="shared" si="1"/>
        <v>25</v>
      </c>
      <c r="H8" s="9">
        <v>-0.0555</v>
      </c>
      <c r="I8" s="9">
        <v>-0.1124</v>
      </c>
      <c r="J8" s="18" t="str">
        <f t="shared" si="2"/>
        <v>10</v>
      </c>
      <c r="K8" s="18" t="str">
        <f t="shared" si="3"/>
        <v>10</v>
      </c>
      <c r="L8" s="6">
        <v>9703.9</v>
      </c>
      <c r="M8" s="6">
        <v>0</v>
      </c>
      <c r="N8" s="9">
        <f t="shared" si="4"/>
        <v>0</v>
      </c>
      <c r="O8" s="18" t="str">
        <f t="shared" si="5"/>
        <v>20</v>
      </c>
      <c r="P8" s="9">
        <f>VLOOKUP(B8,[1]附件4!$C$3:$H$208,6,0)</f>
        <v>0</v>
      </c>
      <c r="Q8" s="18" t="str">
        <f t="shared" si="6"/>
        <v>20</v>
      </c>
      <c r="R8" s="6">
        <v>0</v>
      </c>
      <c r="S8" s="6">
        <v>1</v>
      </c>
      <c r="T8" s="6">
        <v>1</v>
      </c>
      <c r="U8" s="6">
        <v>0</v>
      </c>
      <c r="V8" s="6">
        <f t="shared" si="7"/>
        <v>2</v>
      </c>
      <c r="W8" s="6">
        <f t="shared" si="8"/>
        <v>9</v>
      </c>
      <c r="X8" s="18">
        <f t="shared" si="9"/>
        <v>94</v>
      </c>
      <c r="Y8" s="6" t="str">
        <f t="shared" ref="Y8:Y18" si="12">IF(X8&gt;=90,"A",IF(X8&gt;=80,"B",IF(X8&gt;=70,"C",IF(X8&gt;=60,"D","E"))))</f>
        <v>A</v>
      </c>
      <c r="Z8" s="9" t="str">
        <f t="shared" si="11"/>
        <v>25%</v>
      </c>
    </row>
    <row r="9" ht="15" spans="1:26">
      <c r="A9" s="35">
        <v>6</v>
      </c>
      <c r="B9" s="67" t="s">
        <v>83</v>
      </c>
      <c r="C9" s="6" t="s">
        <v>139</v>
      </c>
      <c r="D9" s="18">
        <v>10168.56</v>
      </c>
      <c r="E9" s="6">
        <v>10168.56</v>
      </c>
      <c r="F9" s="9">
        <f t="shared" si="0"/>
        <v>1</v>
      </c>
      <c r="G9" s="17">
        <f t="shared" si="1"/>
        <v>25</v>
      </c>
      <c r="H9" s="9">
        <v>0.003</v>
      </c>
      <c r="I9" s="9">
        <v>-0.47</v>
      </c>
      <c r="J9" s="18">
        <f t="shared" si="2"/>
        <v>9.925</v>
      </c>
      <c r="K9" s="18" t="str">
        <f t="shared" si="3"/>
        <v>10</v>
      </c>
      <c r="L9" s="6">
        <v>10168.56</v>
      </c>
      <c r="M9" s="6">
        <v>1976</v>
      </c>
      <c r="N9" s="9">
        <f t="shared" si="4"/>
        <v>0.162706594557563</v>
      </c>
      <c r="O9" s="18" t="str">
        <f t="shared" si="5"/>
        <v>20</v>
      </c>
      <c r="P9" s="9">
        <f>VLOOKUP(B9,[1]附件4!$C$3:$H$208,6,0)</f>
        <v>0</v>
      </c>
      <c r="Q9" s="18" t="str">
        <f t="shared" si="6"/>
        <v>20</v>
      </c>
      <c r="R9" s="6">
        <v>0</v>
      </c>
      <c r="S9" s="6">
        <v>1</v>
      </c>
      <c r="T9" s="6">
        <v>1</v>
      </c>
      <c r="U9" s="6">
        <v>0</v>
      </c>
      <c r="V9" s="6">
        <f t="shared" si="7"/>
        <v>2</v>
      </c>
      <c r="W9" s="6">
        <f t="shared" si="8"/>
        <v>9</v>
      </c>
      <c r="X9" s="18">
        <f t="shared" si="9"/>
        <v>93.925</v>
      </c>
      <c r="Y9" s="6" t="str">
        <f t="shared" si="12"/>
        <v>A</v>
      </c>
      <c r="Z9" s="9" t="str">
        <f t="shared" si="11"/>
        <v>25%</v>
      </c>
    </row>
    <row r="10" ht="15" spans="1:26">
      <c r="A10" s="35">
        <v>7</v>
      </c>
      <c r="B10" s="67" t="s">
        <v>84</v>
      </c>
      <c r="C10" s="6" t="s">
        <v>139</v>
      </c>
      <c r="D10" s="18">
        <v>10636.37</v>
      </c>
      <c r="E10" s="6">
        <v>10636.37</v>
      </c>
      <c r="F10" s="9">
        <f t="shared" si="0"/>
        <v>1</v>
      </c>
      <c r="G10" s="17">
        <f t="shared" si="1"/>
        <v>25</v>
      </c>
      <c r="H10" s="9">
        <v>0.0163</v>
      </c>
      <c r="I10" s="9">
        <v>-0.0052</v>
      </c>
      <c r="J10" s="18">
        <f t="shared" si="2"/>
        <v>9.5925</v>
      </c>
      <c r="K10" s="18" t="str">
        <f t="shared" si="3"/>
        <v>10</v>
      </c>
      <c r="L10" s="6">
        <v>10636.37</v>
      </c>
      <c r="M10" s="6">
        <v>400</v>
      </c>
      <c r="N10" s="9">
        <f t="shared" si="4"/>
        <v>0.0362438011773799</v>
      </c>
      <c r="O10" s="18" t="str">
        <f t="shared" si="5"/>
        <v>20</v>
      </c>
      <c r="P10" s="9">
        <f>VLOOKUP(B10,[1]附件4!$C$3:$H$208,6,0)</f>
        <v>0</v>
      </c>
      <c r="Q10" s="18" t="str">
        <f t="shared" si="6"/>
        <v>20</v>
      </c>
      <c r="R10" s="6">
        <v>0</v>
      </c>
      <c r="S10" s="6">
        <v>1</v>
      </c>
      <c r="T10" s="6">
        <v>1</v>
      </c>
      <c r="U10" s="6">
        <v>0</v>
      </c>
      <c r="V10" s="6">
        <f t="shared" si="7"/>
        <v>2</v>
      </c>
      <c r="W10" s="6">
        <f t="shared" si="8"/>
        <v>9</v>
      </c>
      <c r="X10" s="18">
        <f t="shared" si="9"/>
        <v>93.5925</v>
      </c>
      <c r="Y10" s="6" t="str">
        <f t="shared" si="12"/>
        <v>A</v>
      </c>
      <c r="Z10" s="9" t="str">
        <f t="shared" si="11"/>
        <v>25%</v>
      </c>
    </row>
    <row r="11" ht="15" spans="1:26">
      <c r="A11" s="35">
        <v>8</v>
      </c>
      <c r="B11" s="67" t="s">
        <v>85</v>
      </c>
      <c r="C11" s="6" t="s">
        <v>139</v>
      </c>
      <c r="D11" s="18">
        <v>3206.22</v>
      </c>
      <c r="E11" s="6">
        <v>2748.03</v>
      </c>
      <c r="F11" s="9">
        <f t="shared" si="0"/>
        <v>0.857093399704325</v>
      </c>
      <c r="G11" s="17">
        <f t="shared" si="1"/>
        <v>21.4273349926081</v>
      </c>
      <c r="H11" s="9">
        <v>0.0006</v>
      </c>
      <c r="I11" s="9">
        <v>-0.0006</v>
      </c>
      <c r="J11" s="18">
        <f t="shared" si="2"/>
        <v>9.985</v>
      </c>
      <c r="K11" s="18" t="str">
        <f t="shared" si="3"/>
        <v>10</v>
      </c>
      <c r="L11" s="6">
        <v>3206.22</v>
      </c>
      <c r="M11" s="6">
        <v>1976</v>
      </c>
      <c r="N11" s="9">
        <f t="shared" si="4"/>
        <v>0.381303765567652</v>
      </c>
      <c r="O11" s="18" t="str">
        <f t="shared" si="5"/>
        <v>20</v>
      </c>
      <c r="P11" s="9">
        <f>VLOOKUP(B11,[1]附件4!$C$3:$H$208,6,0)</f>
        <v>0</v>
      </c>
      <c r="Q11" s="18" t="str">
        <f t="shared" si="6"/>
        <v>20</v>
      </c>
      <c r="R11" s="6">
        <v>0</v>
      </c>
      <c r="S11" s="6">
        <v>1</v>
      </c>
      <c r="T11" s="6">
        <v>0</v>
      </c>
      <c r="U11" s="6">
        <v>0</v>
      </c>
      <c r="V11" s="6">
        <f t="shared" si="7"/>
        <v>1</v>
      </c>
      <c r="W11" s="6">
        <f t="shared" si="8"/>
        <v>12</v>
      </c>
      <c r="X11" s="18">
        <f t="shared" si="9"/>
        <v>93.4123349926081</v>
      </c>
      <c r="Y11" s="6" t="str">
        <f t="shared" si="12"/>
        <v>A</v>
      </c>
      <c r="Z11" s="9" t="str">
        <f t="shared" si="11"/>
        <v>25%</v>
      </c>
    </row>
    <row r="12" ht="15" spans="1:26">
      <c r="A12" s="35">
        <v>9</v>
      </c>
      <c r="B12" s="67" t="s">
        <v>42</v>
      </c>
      <c r="C12" s="6" t="s">
        <v>139</v>
      </c>
      <c r="D12" s="18">
        <v>5665</v>
      </c>
      <c r="E12" s="6">
        <v>5665</v>
      </c>
      <c r="F12" s="9">
        <f t="shared" si="0"/>
        <v>1</v>
      </c>
      <c r="G12" s="17">
        <f t="shared" si="1"/>
        <v>25</v>
      </c>
      <c r="H12" s="9">
        <v>-0.1</v>
      </c>
      <c r="I12" s="9">
        <v>-0.02</v>
      </c>
      <c r="J12" s="18" t="str">
        <f t="shared" si="2"/>
        <v>10</v>
      </c>
      <c r="K12" s="18" t="str">
        <f t="shared" si="3"/>
        <v>10</v>
      </c>
      <c r="L12" s="6">
        <v>5665</v>
      </c>
      <c r="M12" s="6">
        <v>4940</v>
      </c>
      <c r="N12" s="9">
        <f t="shared" si="4"/>
        <v>0.465818010372466</v>
      </c>
      <c r="O12" s="18" t="str">
        <f t="shared" si="5"/>
        <v>20</v>
      </c>
      <c r="P12" s="9">
        <f>VLOOKUP(B12,[1]附件4!$C$3:$H$208,6,0)</f>
        <v>0</v>
      </c>
      <c r="Q12" s="18" t="str">
        <f t="shared" si="6"/>
        <v>20</v>
      </c>
      <c r="R12" s="6">
        <v>0</v>
      </c>
      <c r="S12" s="6">
        <v>3</v>
      </c>
      <c r="T12" s="6">
        <v>0</v>
      </c>
      <c r="U12" s="6">
        <v>0</v>
      </c>
      <c r="V12" s="6">
        <f t="shared" si="7"/>
        <v>3</v>
      </c>
      <c r="W12" s="6">
        <f t="shared" si="8"/>
        <v>6</v>
      </c>
      <c r="X12" s="18">
        <f t="shared" si="9"/>
        <v>91</v>
      </c>
      <c r="Y12" s="6" t="str">
        <f t="shared" si="12"/>
        <v>A</v>
      </c>
      <c r="Z12" s="9" t="str">
        <f t="shared" si="11"/>
        <v>25%</v>
      </c>
    </row>
    <row r="13" ht="15" spans="1:26">
      <c r="A13" s="35">
        <v>10</v>
      </c>
      <c r="B13" s="67" t="s">
        <v>18</v>
      </c>
      <c r="C13" s="6" t="s">
        <v>139</v>
      </c>
      <c r="D13" s="18">
        <v>298888</v>
      </c>
      <c r="E13" s="6">
        <v>281416.11</v>
      </c>
      <c r="F13" s="9">
        <f t="shared" si="0"/>
        <v>0.941543688605765</v>
      </c>
      <c r="G13" s="17">
        <f t="shared" si="1"/>
        <v>23.5385922151441</v>
      </c>
      <c r="H13" s="9">
        <v>-0.357373152946535</v>
      </c>
      <c r="I13" s="9">
        <v>-0.224500271553369</v>
      </c>
      <c r="J13" s="18" t="str">
        <f t="shared" si="2"/>
        <v>10</v>
      </c>
      <c r="K13" s="18" t="str">
        <f t="shared" si="3"/>
        <v>10</v>
      </c>
      <c r="L13" s="6">
        <v>298888</v>
      </c>
      <c r="M13" s="6">
        <v>1303.9</v>
      </c>
      <c r="N13" s="9">
        <f t="shared" si="4"/>
        <v>0.0043435549060451</v>
      </c>
      <c r="O13" s="18" t="str">
        <f t="shared" si="5"/>
        <v>20</v>
      </c>
      <c r="P13" s="9">
        <f>VLOOKUP(B13,[1]附件4!$C$3:$H$208,6,0)</f>
        <v>0</v>
      </c>
      <c r="Q13" s="18" t="str">
        <f t="shared" si="6"/>
        <v>20</v>
      </c>
      <c r="R13" s="6">
        <v>0</v>
      </c>
      <c r="S13" s="6">
        <v>2</v>
      </c>
      <c r="T13" s="6">
        <v>1</v>
      </c>
      <c r="U13" s="6">
        <v>0</v>
      </c>
      <c r="V13" s="6">
        <f t="shared" si="7"/>
        <v>3</v>
      </c>
      <c r="W13" s="6">
        <f t="shared" si="8"/>
        <v>6</v>
      </c>
      <c r="X13" s="18">
        <f t="shared" si="9"/>
        <v>89.5385922151441</v>
      </c>
      <c r="Y13" s="6" t="str">
        <f t="shared" si="12"/>
        <v>B</v>
      </c>
      <c r="Z13" s="9" t="str">
        <f t="shared" si="11"/>
        <v>20%</v>
      </c>
    </row>
    <row r="14" ht="15" spans="1:26">
      <c r="A14" s="35">
        <v>11</v>
      </c>
      <c r="B14" s="67" t="s">
        <v>46</v>
      </c>
      <c r="C14" s="6" t="s">
        <v>139</v>
      </c>
      <c r="D14" s="18">
        <v>175494.59</v>
      </c>
      <c r="E14" s="6">
        <v>156310.41</v>
      </c>
      <c r="F14" s="9">
        <f t="shared" si="0"/>
        <v>0.890685063283147</v>
      </c>
      <c r="G14" s="17">
        <f t="shared" si="1"/>
        <v>22.2671265820787</v>
      </c>
      <c r="H14" s="9">
        <v>-0.1923</v>
      </c>
      <c r="I14" s="9">
        <v>0.0713</v>
      </c>
      <c r="J14" s="18" t="str">
        <f t="shared" si="2"/>
        <v>10</v>
      </c>
      <c r="K14" s="18">
        <f t="shared" si="3"/>
        <v>8.2175</v>
      </c>
      <c r="L14" s="6">
        <v>175494.59</v>
      </c>
      <c r="M14" s="6">
        <v>0</v>
      </c>
      <c r="N14" s="9">
        <f t="shared" si="4"/>
        <v>0</v>
      </c>
      <c r="O14" s="18" t="str">
        <f t="shared" si="5"/>
        <v>20</v>
      </c>
      <c r="P14" s="9">
        <f>VLOOKUP(B14,[1]附件4!$C$3:$H$208,6,0)</f>
        <v>0</v>
      </c>
      <c r="Q14" s="18" t="str">
        <f t="shared" si="6"/>
        <v>20</v>
      </c>
      <c r="R14" s="6">
        <v>0</v>
      </c>
      <c r="S14" s="6">
        <v>1</v>
      </c>
      <c r="T14" s="6">
        <v>1</v>
      </c>
      <c r="U14" s="6">
        <v>0</v>
      </c>
      <c r="V14" s="6">
        <f t="shared" si="7"/>
        <v>2</v>
      </c>
      <c r="W14" s="6">
        <f t="shared" si="8"/>
        <v>9</v>
      </c>
      <c r="X14" s="18">
        <f t="shared" si="9"/>
        <v>89.4846265820787</v>
      </c>
      <c r="Y14" s="6" t="str">
        <f t="shared" si="12"/>
        <v>B</v>
      </c>
      <c r="Z14" s="9" t="str">
        <f t="shared" si="11"/>
        <v>20%</v>
      </c>
    </row>
    <row r="15" ht="15" spans="1:26">
      <c r="A15" s="35">
        <v>12</v>
      </c>
      <c r="B15" s="67" t="s">
        <v>86</v>
      </c>
      <c r="C15" s="6" t="s">
        <v>139</v>
      </c>
      <c r="D15" s="18">
        <v>2727.4</v>
      </c>
      <c r="E15" s="6">
        <v>2727.4</v>
      </c>
      <c r="F15" s="9">
        <f t="shared" si="0"/>
        <v>1</v>
      </c>
      <c r="G15" s="17">
        <f t="shared" si="1"/>
        <v>25</v>
      </c>
      <c r="H15" s="9">
        <v>-0.371</v>
      </c>
      <c r="I15" s="9">
        <v>0.3065</v>
      </c>
      <c r="J15" s="18" t="str">
        <f t="shared" si="2"/>
        <v>10</v>
      </c>
      <c r="K15" s="18">
        <f t="shared" si="3"/>
        <v>2.3375</v>
      </c>
      <c r="L15" s="6">
        <v>2727.4</v>
      </c>
      <c r="M15" s="6">
        <v>1458.6</v>
      </c>
      <c r="N15" s="9">
        <f t="shared" si="4"/>
        <v>0.348447204968944</v>
      </c>
      <c r="O15" s="18" t="str">
        <f t="shared" si="5"/>
        <v>20</v>
      </c>
      <c r="P15" s="9">
        <f>VLOOKUP(B15,[1]附件4!$C$3:$H$208,6,0)</f>
        <v>0</v>
      </c>
      <c r="Q15" s="18" t="str">
        <f t="shared" si="6"/>
        <v>20</v>
      </c>
      <c r="R15" s="6">
        <v>0</v>
      </c>
      <c r="S15" s="6">
        <v>1</v>
      </c>
      <c r="T15" s="6">
        <v>0</v>
      </c>
      <c r="U15" s="6">
        <v>0</v>
      </c>
      <c r="V15" s="6">
        <f t="shared" si="7"/>
        <v>1</v>
      </c>
      <c r="W15" s="6">
        <f t="shared" si="8"/>
        <v>12</v>
      </c>
      <c r="X15" s="18">
        <f t="shared" si="9"/>
        <v>89.3375</v>
      </c>
      <c r="Y15" s="6" t="str">
        <f t="shared" si="12"/>
        <v>B</v>
      </c>
      <c r="Z15" s="9" t="str">
        <f t="shared" si="11"/>
        <v>20%</v>
      </c>
    </row>
    <row r="16" ht="15" spans="1:26">
      <c r="A16" s="35">
        <v>13</v>
      </c>
      <c r="B16" s="67" t="s">
        <v>87</v>
      </c>
      <c r="C16" s="6" t="s">
        <v>139</v>
      </c>
      <c r="D16" s="18">
        <v>3176.76</v>
      </c>
      <c r="E16" s="6">
        <v>2944.76</v>
      </c>
      <c r="F16" s="9">
        <f t="shared" si="0"/>
        <v>0.926969616842317</v>
      </c>
      <c r="G16" s="17">
        <f t="shared" si="1"/>
        <v>23.1742404210579</v>
      </c>
      <c r="H16" s="9">
        <v>-0.1524</v>
      </c>
      <c r="I16" s="9">
        <v>-0.1412</v>
      </c>
      <c r="J16" s="18" t="str">
        <f t="shared" si="2"/>
        <v>10</v>
      </c>
      <c r="K16" s="18" t="str">
        <f t="shared" si="3"/>
        <v>10</v>
      </c>
      <c r="L16" s="6">
        <v>3176.76</v>
      </c>
      <c r="M16" s="6">
        <v>0</v>
      </c>
      <c r="N16" s="9">
        <f t="shared" si="4"/>
        <v>0</v>
      </c>
      <c r="O16" s="18" t="str">
        <f t="shared" si="5"/>
        <v>20</v>
      </c>
      <c r="P16" s="9">
        <f>VLOOKUP(B16,[1]附件4!$C$3:$H$208,6,0)</f>
        <v>0</v>
      </c>
      <c r="Q16" s="18" t="str">
        <f t="shared" si="6"/>
        <v>20</v>
      </c>
      <c r="R16" s="6">
        <v>0</v>
      </c>
      <c r="S16" s="6">
        <v>1</v>
      </c>
      <c r="T16" s="6">
        <v>2</v>
      </c>
      <c r="U16" s="6">
        <v>0</v>
      </c>
      <c r="V16" s="6">
        <f t="shared" si="7"/>
        <v>3</v>
      </c>
      <c r="W16" s="6">
        <f t="shared" si="8"/>
        <v>6</v>
      </c>
      <c r="X16" s="18">
        <f t="shared" si="9"/>
        <v>89.1742404210579</v>
      </c>
      <c r="Y16" s="6" t="str">
        <f t="shared" si="12"/>
        <v>B</v>
      </c>
      <c r="Z16" s="9" t="str">
        <f t="shared" si="11"/>
        <v>20%</v>
      </c>
    </row>
    <row r="17" ht="15" spans="1:26">
      <c r="A17" s="35">
        <v>14</v>
      </c>
      <c r="B17" s="67" t="s">
        <v>50</v>
      </c>
      <c r="C17" s="6" t="s">
        <v>139</v>
      </c>
      <c r="D17" s="18">
        <v>168.32</v>
      </c>
      <c r="E17" s="6">
        <v>168.32</v>
      </c>
      <c r="F17" s="9">
        <f t="shared" si="0"/>
        <v>1</v>
      </c>
      <c r="G17" s="17">
        <f t="shared" si="1"/>
        <v>25</v>
      </c>
      <c r="H17" s="9">
        <v>-0.0889</v>
      </c>
      <c r="I17" s="9">
        <v>0.1006</v>
      </c>
      <c r="J17" s="18" t="str">
        <f t="shared" si="2"/>
        <v>10</v>
      </c>
      <c r="K17" s="18">
        <f t="shared" si="3"/>
        <v>7.485</v>
      </c>
      <c r="L17" s="6">
        <v>168.32</v>
      </c>
      <c r="M17" s="6">
        <v>0</v>
      </c>
      <c r="N17" s="9">
        <f t="shared" si="4"/>
        <v>0</v>
      </c>
      <c r="O17" s="18" t="str">
        <f t="shared" si="5"/>
        <v>20</v>
      </c>
      <c r="P17" s="9">
        <f>VLOOKUP(B17,[1]附件4!$C$3:$H$208,6,0)</f>
        <v>0</v>
      </c>
      <c r="Q17" s="18" t="str">
        <f t="shared" si="6"/>
        <v>20</v>
      </c>
      <c r="R17" s="6">
        <v>0</v>
      </c>
      <c r="S17" s="6">
        <v>1</v>
      </c>
      <c r="T17" s="6">
        <v>2</v>
      </c>
      <c r="U17" s="6">
        <v>0</v>
      </c>
      <c r="V17" s="6">
        <f t="shared" si="7"/>
        <v>3</v>
      </c>
      <c r="W17" s="6">
        <f t="shared" si="8"/>
        <v>6</v>
      </c>
      <c r="X17" s="18">
        <f t="shared" si="9"/>
        <v>88.485</v>
      </c>
      <c r="Y17" s="6" t="str">
        <f t="shared" si="12"/>
        <v>B</v>
      </c>
      <c r="Z17" s="9" t="str">
        <f t="shared" si="11"/>
        <v>20%</v>
      </c>
    </row>
    <row r="18" ht="15" spans="1:26">
      <c r="A18" s="35">
        <v>15</v>
      </c>
      <c r="B18" s="67" t="s">
        <v>88</v>
      </c>
      <c r="C18" s="6" t="s">
        <v>139</v>
      </c>
      <c r="D18" s="18">
        <v>456.2</v>
      </c>
      <c r="E18" s="6">
        <v>456.2</v>
      </c>
      <c r="F18" s="9">
        <f t="shared" si="0"/>
        <v>1</v>
      </c>
      <c r="G18" s="17">
        <f t="shared" si="1"/>
        <v>25</v>
      </c>
      <c r="H18" s="9">
        <v>-0.1735</v>
      </c>
      <c r="I18" s="9">
        <v>-0.004</v>
      </c>
      <c r="J18" s="18" t="str">
        <f t="shared" si="2"/>
        <v>10</v>
      </c>
      <c r="K18" s="18" t="str">
        <f t="shared" si="3"/>
        <v>10</v>
      </c>
      <c r="L18" s="6">
        <v>456.2</v>
      </c>
      <c r="M18" s="6">
        <v>0</v>
      </c>
      <c r="N18" s="9">
        <f t="shared" si="4"/>
        <v>0</v>
      </c>
      <c r="O18" s="18" t="str">
        <f t="shared" si="5"/>
        <v>20</v>
      </c>
      <c r="P18" s="9">
        <f>VLOOKUP(B18,[1]附件4!$C$3:$H$208,6,0)</f>
        <v>0</v>
      </c>
      <c r="Q18" s="18" t="str">
        <f t="shared" si="6"/>
        <v>20</v>
      </c>
      <c r="R18" s="6">
        <v>0</v>
      </c>
      <c r="S18" s="6">
        <v>3</v>
      </c>
      <c r="T18" s="6">
        <v>1</v>
      </c>
      <c r="U18" s="6">
        <v>0</v>
      </c>
      <c r="V18" s="6">
        <f t="shared" si="7"/>
        <v>4</v>
      </c>
      <c r="W18" s="6">
        <f t="shared" si="8"/>
        <v>3</v>
      </c>
      <c r="X18" s="18">
        <f t="shared" si="9"/>
        <v>88</v>
      </c>
      <c r="Y18" s="6" t="str">
        <f t="shared" si="12"/>
        <v>B</v>
      </c>
      <c r="Z18" s="9" t="str">
        <f t="shared" si="11"/>
        <v>20%</v>
      </c>
    </row>
    <row r="19" ht="15" spans="1:26">
      <c r="A19" s="35">
        <v>16</v>
      </c>
      <c r="B19" s="67" t="s">
        <v>89</v>
      </c>
      <c r="C19" s="6" t="s">
        <v>140</v>
      </c>
      <c r="D19" s="18">
        <v>129.92</v>
      </c>
      <c r="E19" s="6">
        <v>129.92</v>
      </c>
      <c r="F19" s="9">
        <f t="shared" si="0"/>
        <v>1</v>
      </c>
      <c r="G19" s="17">
        <f t="shared" si="1"/>
        <v>25</v>
      </c>
      <c r="H19" s="9">
        <v>-0.0638</v>
      </c>
      <c r="I19" s="9">
        <v>-0.0107</v>
      </c>
      <c r="J19" s="18" t="str">
        <f t="shared" si="2"/>
        <v>10</v>
      </c>
      <c r="K19" s="18" t="str">
        <f t="shared" si="3"/>
        <v>10</v>
      </c>
      <c r="L19" s="6">
        <v>129.92</v>
      </c>
      <c r="M19" s="6">
        <v>0</v>
      </c>
      <c r="N19" s="9">
        <f t="shared" si="4"/>
        <v>0</v>
      </c>
      <c r="O19" s="18" t="str">
        <f t="shared" si="5"/>
        <v>20</v>
      </c>
      <c r="P19" s="9">
        <f>VLOOKUP(B19,[1]附件4!$C$3:$H$208,6,0)</f>
        <v>0</v>
      </c>
      <c r="Q19" s="18" t="str">
        <f t="shared" si="6"/>
        <v>20</v>
      </c>
      <c r="R19" s="6">
        <v>1</v>
      </c>
      <c r="S19" s="6">
        <v>1</v>
      </c>
      <c r="T19" s="6">
        <v>2</v>
      </c>
      <c r="U19" s="6">
        <v>0</v>
      </c>
      <c r="V19" s="6">
        <f t="shared" si="7"/>
        <v>4</v>
      </c>
      <c r="W19" s="6">
        <f t="shared" si="8"/>
        <v>3</v>
      </c>
      <c r="X19" s="18">
        <f t="shared" si="9"/>
        <v>88</v>
      </c>
      <c r="Y19" s="6" t="s">
        <v>17</v>
      </c>
      <c r="Z19" s="9" t="str">
        <f t="shared" si="11"/>
        <v>0</v>
      </c>
    </row>
    <row r="20" ht="15" spans="1:26">
      <c r="A20" s="35">
        <v>17</v>
      </c>
      <c r="B20" s="67" t="s">
        <v>96</v>
      </c>
      <c r="C20" s="6" t="s">
        <v>139</v>
      </c>
      <c r="D20" s="18">
        <v>8852.07</v>
      </c>
      <c r="E20" s="6">
        <v>8852.07</v>
      </c>
      <c r="F20" s="9">
        <f t="shared" si="0"/>
        <v>1</v>
      </c>
      <c r="G20" s="17">
        <f t="shared" si="1"/>
        <v>25</v>
      </c>
      <c r="H20" s="9">
        <v>-0.0614693589334615</v>
      </c>
      <c r="I20" s="9">
        <v>-0.0923591873685338</v>
      </c>
      <c r="J20" s="18" t="str">
        <f t="shared" si="2"/>
        <v>10</v>
      </c>
      <c r="K20" s="18" t="str">
        <f t="shared" si="3"/>
        <v>10</v>
      </c>
      <c r="L20" s="6">
        <v>8852.07</v>
      </c>
      <c r="M20" s="6">
        <v>0</v>
      </c>
      <c r="N20" s="9">
        <f t="shared" si="4"/>
        <v>0</v>
      </c>
      <c r="O20" s="18" t="str">
        <f t="shared" si="5"/>
        <v>20</v>
      </c>
      <c r="P20" s="9">
        <f>VLOOKUP(B20,[1]附件4!$C$3:$H$208,6,0)</f>
        <v>0</v>
      </c>
      <c r="Q20" s="18" t="str">
        <f t="shared" si="6"/>
        <v>20</v>
      </c>
      <c r="R20" s="6">
        <v>0</v>
      </c>
      <c r="S20" s="6">
        <v>2</v>
      </c>
      <c r="T20" s="6">
        <v>2</v>
      </c>
      <c r="U20" s="6">
        <v>0</v>
      </c>
      <c r="V20" s="6">
        <f t="shared" si="7"/>
        <v>4</v>
      </c>
      <c r="W20" s="6">
        <f t="shared" si="8"/>
        <v>3</v>
      </c>
      <c r="X20" s="18">
        <f t="shared" si="9"/>
        <v>88</v>
      </c>
      <c r="Y20" s="6" t="str">
        <f t="shared" ref="Y20:Y26" si="13">IF(X20&gt;=90,"A",IF(X20&gt;=80,"B",IF(X20&gt;=70,"C",IF(X20&gt;=60,"D","E"))))</f>
        <v>B</v>
      </c>
      <c r="Z20" s="9" t="str">
        <f t="shared" si="11"/>
        <v>20%</v>
      </c>
    </row>
    <row r="21" ht="15" spans="1:26">
      <c r="A21" s="35">
        <v>18</v>
      </c>
      <c r="B21" s="67" t="s">
        <v>76</v>
      </c>
      <c r="C21" s="6" t="s">
        <v>139</v>
      </c>
      <c r="D21" s="18">
        <v>388840.52</v>
      </c>
      <c r="E21" s="6">
        <v>388840.52</v>
      </c>
      <c r="F21" s="9">
        <f t="shared" si="0"/>
        <v>1</v>
      </c>
      <c r="G21" s="17">
        <f t="shared" si="1"/>
        <v>25</v>
      </c>
      <c r="H21" s="9">
        <v>-0.2035</v>
      </c>
      <c r="I21" s="9">
        <v>-0.1179</v>
      </c>
      <c r="J21" s="18" t="str">
        <f t="shared" si="2"/>
        <v>10</v>
      </c>
      <c r="K21" s="18" t="str">
        <f t="shared" si="3"/>
        <v>10</v>
      </c>
      <c r="L21" s="6">
        <v>388840.52</v>
      </c>
      <c r="M21" s="6">
        <v>8892</v>
      </c>
      <c r="N21" s="9">
        <f t="shared" si="4"/>
        <v>0.0223567336158482</v>
      </c>
      <c r="O21" s="18" t="str">
        <f t="shared" si="5"/>
        <v>20</v>
      </c>
      <c r="P21" s="9">
        <f>VLOOKUP(B21,[1]附件4!$C$3:$H$208,6,0)</f>
        <v>0</v>
      </c>
      <c r="Q21" s="18" t="str">
        <f t="shared" si="6"/>
        <v>20</v>
      </c>
      <c r="R21" s="6">
        <v>0</v>
      </c>
      <c r="S21" s="6">
        <v>4</v>
      </c>
      <c r="T21" s="6">
        <v>2</v>
      </c>
      <c r="U21" s="6">
        <v>0</v>
      </c>
      <c r="V21" s="6">
        <f t="shared" si="7"/>
        <v>6</v>
      </c>
      <c r="W21" s="6" t="str">
        <f t="shared" si="8"/>
        <v>0</v>
      </c>
      <c r="X21" s="18">
        <f t="shared" si="9"/>
        <v>85</v>
      </c>
      <c r="Y21" s="6" t="str">
        <f t="shared" si="13"/>
        <v>B</v>
      </c>
      <c r="Z21" s="9" t="str">
        <f t="shared" si="11"/>
        <v>20%</v>
      </c>
    </row>
    <row r="22" ht="15" spans="1:26">
      <c r="A22" s="35">
        <v>19</v>
      </c>
      <c r="B22" s="67" t="s">
        <v>93</v>
      </c>
      <c r="C22" s="6" t="s">
        <v>139</v>
      </c>
      <c r="D22" s="18">
        <v>270820.79</v>
      </c>
      <c r="E22" s="6">
        <v>270820.79</v>
      </c>
      <c r="F22" s="9">
        <f t="shared" si="0"/>
        <v>1</v>
      </c>
      <c r="G22" s="17">
        <f t="shared" si="1"/>
        <v>25</v>
      </c>
      <c r="H22" s="9">
        <v>-0.2165</v>
      </c>
      <c r="I22" s="9">
        <v>-0.0625</v>
      </c>
      <c r="J22" s="18" t="str">
        <f t="shared" si="2"/>
        <v>10</v>
      </c>
      <c r="K22" s="18" t="str">
        <f t="shared" si="3"/>
        <v>10</v>
      </c>
      <c r="L22" s="6">
        <v>270820.79</v>
      </c>
      <c r="M22" s="6">
        <v>1482</v>
      </c>
      <c r="N22" s="9">
        <f t="shared" si="4"/>
        <v>0.00544247086120565</v>
      </c>
      <c r="O22" s="18" t="str">
        <f t="shared" si="5"/>
        <v>20</v>
      </c>
      <c r="P22" s="9">
        <f>VLOOKUP(B22,[1]附件4!$C$3:$H$208,6,0)</f>
        <v>0</v>
      </c>
      <c r="Q22" s="18" t="str">
        <f t="shared" si="6"/>
        <v>20</v>
      </c>
      <c r="R22" s="6">
        <v>0</v>
      </c>
      <c r="S22" s="6">
        <v>2</v>
      </c>
      <c r="T22" s="6">
        <v>3</v>
      </c>
      <c r="U22" s="6">
        <v>0</v>
      </c>
      <c r="V22" s="6">
        <f t="shared" si="7"/>
        <v>5</v>
      </c>
      <c r="W22" s="6" t="str">
        <f t="shared" si="8"/>
        <v>0</v>
      </c>
      <c r="X22" s="18">
        <f t="shared" si="9"/>
        <v>85</v>
      </c>
      <c r="Y22" s="6" t="str">
        <f t="shared" si="13"/>
        <v>B</v>
      </c>
      <c r="Z22" s="9" t="str">
        <f t="shared" si="11"/>
        <v>20%</v>
      </c>
    </row>
    <row r="23" ht="15" spans="1:26">
      <c r="A23" s="35">
        <v>20</v>
      </c>
      <c r="B23" s="67" t="s">
        <v>23</v>
      </c>
      <c r="C23" s="6" t="s">
        <v>139</v>
      </c>
      <c r="D23" s="18">
        <v>6713.6</v>
      </c>
      <c r="E23" s="6">
        <v>4053.8</v>
      </c>
      <c r="F23" s="9">
        <f t="shared" si="0"/>
        <v>0.603819113441373</v>
      </c>
      <c r="G23" s="17">
        <f t="shared" si="1"/>
        <v>15.0954778360343</v>
      </c>
      <c r="H23" s="9">
        <v>-0.4417</v>
      </c>
      <c r="I23" s="9">
        <v>-0.1952</v>
      </c>
      <c r="J23" s="18" t="str">
        <f t="shared" si="2"/>
        <v>10</v>
      </c>
      <c r="K23" s="18" t="str">
        <f t="shared" si="3"/>
        <v>10</v>
      </c>
      <c r="L23" s="6">
        <v>6713.6</v>
      </c>
      <c r="M23" s="6">
        <v>0</v>
      </c>
      <c r="N23" s="9">
        <f t="shared" si="4"/>
        <v>0</v>
      </c>
      <c r="O23" s="18" t="str">
        <f t="shared" si="5"/>
        <v>20</v>
      </c>
      <c r="P23" s="9">
        <f>VLOOKUP(B23,[1]附件4!$C$3:$H$208,6,0)</f>
        <v>0</v>
      </c>
      <c r="Q23" s="18" t="str">
        <f t="shared" si="6"/>
        <v>20</v>
      </c>
      <c r="R23" s="6">
        <v>0</v>
      </c>
      <c r="S23" s="6">
        <v>1</v>
      </c>
      <c r="T23" s="6">
        <v>1</v>
      </c>
      <c r="U23" s="6">
        <v>0</v>
      </c>
      <c r="V23" s="6">
        <f t="shared" si="7"/>
        <v>2</v>
      </c>
      <c r="W23" s="6">
        <f t="shared" si="8"/>
        <v>9</v>
      </c>
      <c r="X23" s="18">
        <f t="shared" si="9"/>
        <v>84.0954778360343</v>
      </c>
      <c r="Y23" s="6" t="str">
        <f t="shared" si="13"/>
        <v>B</v>
      </c>
      <c r="Z23" s="9" t="str">
        <f t="shared" si="11"/>
        <v>20%</v>
      </c>
    </row>
    <row r="24" ht="15" spans="1:26">
      <c r="A24" s="35">
        <v>21</v>
      </c>
      <c r="B24" s="67" t="s">
        <v>90</v>
      </c>
      <c r="C24" s="6" t="s">
        <v>139</v>
      </c>
      <c r="D24" s="18">
        <v>657.5</v>
      </c>
      <c r="E24" s="6">
        <v>657.5</v>
      </c>
      <c r="F24" s="9">
        <f t="shared" si="0"/>
        <v>1</v>
      </c>
      <c r="G24" s="17">
        <f t="shared" si="1"/>
        <v>25</v>
      </c>
      <c r="H24" s="9">
        <v>-0.2711</v>
      </c>
      <c r="I24" s="9">
        <v>0.5114</v>
      </c>
      <c r="J24" s="18" t="str">
        <f t="shared" si="2"/>
        <v>10</v>
      </c>
      <c r="K24" s="18" t="str">
        <f t="shared" si="3"/>
        <v>0</v>
      </c>
      <c r="L24" s="6">
        <v>657.5</v>
      </c>
      <c r="M24" s="6">
        <v>0</v>
      </c>
      <c r="N24" s="9">
        <f t="shared" si="4"/>
        <v>0</v>
      </c>
      <c r="O24" s="18" t="str">
        <f t="shared" si="5"/>
        <v>20</v>
      </c>
      <c r="P24" s="9">
        <f>VLOOKUP(B24,[1]附件4!$C$3:$H$208,6,0)</f>
        <v>0</v>
      </c>
      <c r="Q24" s="18" t="str">
        <f t="shared" si="6"/>
        <v>20</v>
      </c>
      <c r="R24" s="6">
        <v>0</v>
      </c>
      <c r="S24" s="6">
        <v>1</v>
      </c>
      <c r="T24" s="6">
        <v>1</v>
      </c>
      <c r="U24" s="6">
        <v>0</v>
      </c>
      <c r="V24" s="6">
        <f t="shared" si="7"/>
        <v>2</v>
      </c>
      <c r="W24" s="6">
        <f t="shared" si="8"/>
        <v>9</v>
      </c>
      <c r="X24" s="18">
        <f t="shared" si="9"/>
        <v>84</v>
      </c>
      <c r="Y24" s="6" t="str">
        <f t="shared" si="13"/>
        <v>B</v>
      </c>
      <c r="Z24" s="9" t="str">
        <f t="shared" si="11"/>
        <v>20%</v>
      </c>
    </row>
    <row r="25" ht="15" spans="1:26">
      <c r="A25" s="35">
        <v>22</v>
      </c>
      <c r="B25" s="67" t="s">
        <v>80</v>
      </c>
      <c r="C25" s="6" t="s">
        <v>139</v>
      </c>
      <c r="D25" s="18">
        <v>23562</v>
      </c>
      <c r="E25" s="6">
        <v>14127</v>
      </c>
      <c r="F25" s="9">
        <f t="shared" si="0"/>
        <v>0.5995670995671</v>
      </c>
      <c r="G25" s="17">
        <f t="shared" si="1"/>
        <v>14.9891774891775</v>
      </c>
      <c r="H25" s="9">
        <v>-0.2523</v>
      </c>
      <c r="I25" s="9">
        <v>-0.1014</v>
      </c>
      <c r="J25" s="18" t="str">
        <f t="shared" si="2"/>
        <v>10</v>
      </c>
      <c r="K25" s="18" t="str">
        <f t="shared" si="3"/>
        <v>10</v>
      </c>
      <c r="L25" s="6">
        <v>23562</v>
      </c>
      <c r="M25" s="6">
        <v>0</v>
      </c>
      <c r="N25" s="9">
        <f t="shared" si="4"/>
        <v>0</v>
      </c>
      <c r="O25" s="18" t="str">
        <f t="shared" si="5"/>
        <v>20</v>
      </c>
      <c r="P25" s="9">
        <f>VLOOKUP(B25,[1]附件4!$C$3:$H$208,6,0)</f>
        <v>0</v>
      </c>
      <c r="Q25" s="18" t="str">
        <f t="shared" si="6"/>
        <v>20</v>
      </c>
      <c r="R25" s="6">
        <v>0</v>
      </c>
      <c r="S25" s="6">
        <v>1</v>
      </c>
      <c r="T25" s="6">
        <v>1</v>
      </c>
      <c r="U25" s="6">
        <v>0</v>
      </c>
      <c r="V25" s="6">
        <f t="shared" si="7"/>
        <v>2</v>
      </c>
      <c r="W25" s="6">
        <f t="shared" si="8"/>
        <v>9</v>
      </c>
      <c r="X25" s="18">
        <f t="shared" si="9"/>
        <v>83.9891774891775</v>
      </c>
      <c r="Y25" s="6" t="str">
        <f t="shared" si="13"/>
        <v>B</v>
      </c>
      <c r="Z25" s="9" t="str">
        <f t="shared" si="11"/>
        <v>20%</v>
      </c>
    </row>
    <row r="26" ht="15" spans="1:26">
      <c r="A26" s="35">
        <v>23</v>
      </c>
      <c r="B26" s="67" t="s">
        <v>41</v>
      </c>
      <c r="C26" s="6" t="s">
        <v>139</v>
      </c>
      <c r="D26" s="18">
        <v>1982.04</v>
      </c>
      <c r="E26" s="6">
        <v>1982.04</v>
      </c>
      <c r="F26" s="9">
        <f t="shared" si="0"/>
        <v>1</v>
      </c>
      <c r="G26" s="17">
        <f t="shared" si="1"/>
        <v>25</v>
      </c>
      <c r="H26" s="9">
        <v>0.07089662</v>
      </c>
      <c r="I26" s="9">
        <v>0.344744</v>
      </c>
      <c r="J26" s="18">
        <f t="shared" si="2"/>
        <v>8.2275845</v>
      </c>
      <c r="K26" s="18">
        <f t="shared" si="3"/>
        <v>1.3814</v>
      </c>
      <c r="L26" s="6">
        <v>1982.04</v>
      </c>
      <c r="M26" s="6">
        <v>0</v>
      </c>
      <c r="N26" s="9">
        <f t="shared" si="4"/>
        <v>0</v>
      </c>
      <c r="O26" s="18" t="str">
        <f t="shared" si="5"/>
        <v>20</v>
      </c>
      <c r="P26" s="9">
        <f>VLOOKUP(B26,[1]附件4!$C$3:$H$208,6,0)</f>
        <v>0</v>
      </c>
      <c r="Q26" s="18" t="str">
        <f t="shared" si="6"/>
        <v>20</v>
      </c>
      <c r="R26" s="6">
        <v>0</v>
      </c>
      <c r="S26" s="6">
        <v>1</v>
      </c>
      <c r="T26" s="6">
        <v>1</v>
      </c>
      <c r="U26" s="6">
        <v>0</v>
      </c>
      <c r="V26" s="6">
        <f t="shared" si="7"/>
        <v>2</v>
      </c>
      <c r="W26" s="6">
        <f t="shared" si="8"/>
        <v>9</v>
      </c>
      <c r="X26" s="18">
        <f t="shared" si="9"/>
        <v>83.6089845</v>
      </c>
      <c r="Y26" s="6" t="str">
        <f t="shared" si="13"/>
        <v>B</v>
      </c>
      <c r="Z26" s="9" t="str">
        <f t="shared" si="11"/>
        <v>20%</v>
      </c>
    </row>
    <row r="27" ht="15" spans="1:26">
      <c r="A27" s="35">
        <v>24</v>
      </c>
      <c r="B27" s="67" t="s">
        <v>91</v>
      </c>
      <c r="C27" s="6" t="s">
        <v>140</v>
      </c>
      <c r="D27" s="18">
        <v>61119</v>
      </c>
      <c r="E27" s="6">
        <v>27294</v>
      </c>
      <c r="F27" s="9">
        <f t="shared" si="0"/>
        <v>0.446571442595592</v>
      </c>
      <c r="G27" s="17">
        <f t="shared" si="1"/>
        <v>11.1642860648898</v>
      </c>
      <c r="H27" s="9">
        <v>-0.0006</v>
      </c>
      <c r="I27" s="9">
        <v>-0.0003</v>
      </c>
      <c r="J27" s="18" t="str">
        <f t="shared" si="2"/>
        <v>10</v>
      </c>
      <c r="K27" s="18" t="str">
        <f t="shared" si="3"/>
        <v>10</v>
      </c>
      <c r="L27" s="6">
        <v>61119</v>
      </c>
      <c r="M27" s="6">
        <v>0</v>
      </c>
      <c r="N27" s="9">
        <f t="shared" si="4"/>
        <v>0</v>
      </c>
      <c r="O27" s="18" t="str">
        <f t="shared" si="5"/>
        <v>20</v>
      </c>
      <c r="P27" s="9">
        <f>VLOOKUP(B27,[1]附件4!$C$3:$H$208,6,0)</f>
        <v>0</v>
      </c>
      <c r="Q27" s="18" t="str">
        <f t="shared" si="6"/>
        <v>20</v>
      </c>
      <c r="R27" s="6">
        <v>1</v>
      </c>
      <c r="S27" s="6">
        <v>0</v>
      </c>
      <c r="T27" s="6">
        <v>0</v>
      </c>
      <c r="U27" s="6">
        <v>0</v>
      </c>
      <c r="V27" s="6">
        <f t="shared" si="7"/>
        <v>1</v>
      </c>
      <c r="W27" s="6">
        <f t="shared" si="8"/>
        <v>12</v>
      </c>
      <c r="X27" s="18">
        <f t="shared" si="9"/>
        <v>83.1642860648898</v>
      </c>
      <c r="Y27" s="6" t="s">
        <v>17</v>
      </c>
      <c r="Z27" s="9" t="str">
        <f t="shared" si="11"/>
        <v>0</v>
      </c>
    </row>
    <row r="28" ht="15" spans="1:26">
      <c r="A28" s="35">
        <v>25</v>
      </c>
      <c r="B28" s="67" t="s">
        <v>79</v>
      </c>
      <c r="C28" s="6" t="s">
        <v>139</v>
      </c>
      <c r="D28" s="18">
        <v>10882.35</v>
      </c>
      <c r="E28" s="6">
        <v>9998.15</v>
      </c>
      <c r="F28" s="9">
        <f t="shared" si="0"/>
        <v>0.918749167229505</v>
      </c>
      <c r="G28" s="17">
        <f t="shared" si="1"/>
        <v>22.9687291807376</v>
      </c>
      <c r="H28" s="9">
        <v>0.0993</v>
      </c>
      <c r="I28" s="9">
        <v>0.1462</v>
      </c>
      <c r="J28" s="18">
        <f t="shared" si="2"/>
        <v>7.5175</v>
      </c>
      <c r="K28" s="18">
        <f t="shared" si="3"/>
        <v>6.345</v>
      </c>
      <c r="L28" s="6">
        <v>10882.35</v>
      </c>
      <c r="M28" s="6">
        <v>0</v>
      </c>
      <c r="N28" s="9">
        <f t="shared" si="4"/>
        <v>0</v>
      </c>
      <c r="O28" s="18" t="str">
        <f t="shared" si="5"/>
        <v>20</v>
      </c>
      <c r="P28" s="9">
        <f>VLOOKUP(B28,[1]附件4!$C$3:$H$208,6,0)</f>
        <v>0</v>
      </c>
      <c r="Q28" s="18" t="str">
        <f t="shared" si="6"/>
        <v>20</v>
      </c>
      <c r="R28" s="6">
        <v>0</v>
      </c>
      <c r="S28" s="6">
        <v>3</v>
      </c>
      <c r="T28" s="6">
        <v>0</v>
      </c>
      <c r="U28" s="6">
        <v>0</v>
      </c>
      <c r="V28" s="6">
        <f t="shared" si="7"/>
        <v>3</v>
      </c>
      <c r="W28" s="6">
        <f t="shared" si="8"/>
        <v>6</v>
      </c>
      <c r="X28" s="18">
        <f t="shared" si="9"/>
        <v>82.8312291807376</v>
      </c>
      <c r="Y28" s="6" t="str">
        <f t="shared" ref="Y28:Y31" si="14">IF(X28&gt;=90,"A",IF(X28&gt;=80,"B",IF(X28&gt;=70,"C",IF(X28&gt;=60,"D","E"))))</f>
        <v>B</v>
      </c>
      <c r="Z28" s="9" t="str">
        <f t="shared" si="11"/>
        <v>20%</v>
      </c>
    </row>
    <row r="29" ht="15" spans="1:26">
      <c r="A29" s="35">
        <v>26</v>
      </c>
      <c r="B29" s="67" t="s">
        <v>13</v>
      </c>
      <c r="C29" s="6" t="s">
        <v>139</v>
      </c>
      <c r="D29" s="18">
        <v>241595.46</v>
      </c>
      <c r="E29" s="6">
        <v>220065.44</v>
      </c>
      <c r="F29" s="9">
        <f t="shared" si="0"/>
        <v>0.91088400419445</v>
      </c>
      <c r="G29" s="17">
        <f t="shared" si="1"/>
        <v>22.7721001048612</v>
      </c>
      <c r="H29" s="9">
        <v>-0.1273</v>
      </c>
      <c r="I29" s="9">
        <v>-0.1795</v>
      </c>
      <c r="J29" s="18" t="str">
        <f t="shared" si="2"/>
        <v>10</v>
      </c>
      <c r="K29" s="18" t="str">
        <f t="shared" si="3"/>
        <v>10</v>
      </c>
      <c r="L29" s="6">
        <v>241595.46</v>
      </c>
      <c r="M29" s="6">
        <v>0</v>
      </c>
      <c r="N29" s="9">
        <f t="shared" si="4"/>
        <v>0</v>
      </c>
      <c r="O29" s="18" t="str">
        <f t="shared" si="5"/>
        <v>20</v>
      </c>
      <c r="P29" s="9">
        <f>VLOOKUP(B29,[1]附件4!$C$3:$H$208,6,0)</f>
        <v>0</v>
      </c>
      <c r="Q29" s="18" t="str">
        <f t="shared" si="6"/>
        <v>20</v>
      </c>
      <c r="R29" s="6">
        <v>0</v>
      </c>
      <c r="S29" s="6">
        <v>3</v>
      </c>
      <c r="T29" s="6">
        <v>2</v>
      </c>
      <c r="U29" s="6">
        <v>0</v>
      </c>
      <c r="V29" s="6">
        <f t="shared" si="7"/>
        <v>5</v>
      </c>
      <c r="W29" s="6" t="str">
        <f t="shared" si="8"/>
        <v>0</v>
      </c>
      <c r="X29" s="18">
        <f t="shared" si="9"/>
        <v>82.7721001048612</v>
      </c>
      <c r="Y29" s="6" t="str">
        <f t="shared" si="14"/>
        <v>B</v>
      </c>
      <c r="Z29" s="9" t="str">
        <f t="shared" si="11"/>
        <v>20%</v>
      </c>
    </row>
    <row r="30" ht="15" spans="1:26">
      <c r="A30" s="35">
        <v>27</v>
      </c>
      <c r="B30" s="67" t="s">
        <v>95</v>
      </c>
      <c r="C30" s="6" t="s">
        <v>139</v>
      </c>
      <c r="D30" s="18">
        <v>7155</v>
      </c>
      <c r="E30" s="6">
        <v>5505.95</v>
      </c>
      <c r="F30" s="9">
        <f t="shared" si="0"/>
        <v>0.769524807826695</v>
      </c>
      <c r="G30" s="17">
        <f t="shared" si="1"/>
        <v>19.2381201956674</v>
      </c>
      <c r="H30" s="9">
        <v>-0.1808</v>
      </c>
      <c r="I30" s="9">
        <v>-0.1795</v>
      </c>
      <c r="J30" s="18" t="str">
        <f t="shared" si="2"/>
        <v>10</v>
      </c>
      <c r="K30" s="18" t="str">
        <f t="shared" si="3"/>
        <v>10</v>
      </c>
      <c r="L30" s="6">
        <v>7155</v>
      </c>
      <c r="M30" s="6">
        <v>0</v>
      </c>
      <c r="N30" s="9">
        <f t="shared" si="4"/>
        <v>0</v>
      </c>
      <c r="O30" s="18" t="str">
        <f t="shared" si="5"/>
        <v>20</v>
      </c>
      <c r="P30" s="9">
        <f>VLOOKUP(B30,[1]附件4!$C$3:$H$208,6,0)</f>
        <v>0</v>
      </c>
      <c r="Q30" s="18" t="str">
        <f t="shared" si="6"/>
        <v>20</v>
      </c>
      <c r="R30" s="6">
        <v>0</v>
      </c>
      <c r="S30" s="6">
        <v>2</v>
      </c>
      <c r="T30" s="6">
        <v>2</v>
      </c>
      <c r="U30" s="6">
        <v>0</v>
      </c>
      <c r="V30" s="6">
        <f t="shared" si="7"/>
        <v>4</v>
      </c>
      <c r="W30" s="6">
        <f t="shared" si="8"/>
        <v>3</v>
      </c>
      <c r="X30" s="18">
        <f t="shared" si="9"/>
        <v>82.2381201956674</v>
      </c>
      <c r="Y30" s="6" t="str">
        <f t="shared" si="14"/>
        <v>B</v>
      </c>
      <c r="Z30" s="9" t="str">
        <f t="shared" si="11"/>
        <v>20%</v>
      </c>
    </row>
    <row r="31" ht="15" spans="1:26">
      <c r="A31" s="35">
        <v>28</v>
      </c>
      <c r="B31" s="67" t="s">
        <v>51</v>
      </c>
      <c r="C31" s="6" t="s">
        <v>139</v>
      </c>
      <c r="D31" s="18">
        <v>6555.8</v>
      </c>
      <c r="E31" s="6">
        <v>6555.8</v>
      </c>
      <c r="F31" s="9">
        <f t="shared" si="0"/>
        <v>1</v>
      </c>
      <c r="G31" s="17">
        <f t="shared" si="1"/>
        <v>25</v>
      </c>
      <c r="H31" s="9">
        <v>-0.2584</v>
      </c>
      <c r="I31" s="9">
        <v>-0.1333</v>
      </c>
      <c r="J31" s="18" t="str">
        <f t="shared" si="2"/>
        <v>10</v>
      </c>
      <c r="K31" s="18" t="str">
        <f t="shared" si="3"/>
        <v>10</v>
      </c>
      <c r="L31" s="6">
        <v>6555.8</v>
      </c>
      <c r="M31" s="6">
        <v>21024</v>
      </c>
      <c r="N31" s="9">
        <f t="shared" si="4"/>
        <v>0.76229704348835</v>
      </c>
      <c r="O31" s="18">
        <f t="shared" si="5"/>
        <v>4.26217739069899</v>
      </c>
      <c r="P31" s="9">
        <f>VLOOKUP(B31,[1]附件4!$C$3:$H$208,6,0)</f>
        <v>0</v>
      </c>
      <c r="Q31" s="18" t="str">
        <f t="shared" si="6"/>
        <v>20</v>
      </c>
      <c r="R31" s="6">
        <v>1</v>
      </c>
      <c r="S31" s="6">
        <v>1</v>
      </c>
      <c r="T31" s="6">
        <v>0</v>
      </c>
      <c r="U31" s="6">
        <v>0</v>
      </c>
      <c r="V31" s="6">
        <f t="shared" si="7"/>
        <v>2</v>
      </c>
      <c r="W31" s="6">
        <f t="shared" si="8"/>
        <v>9</v>
      </c>
      <c r="X31" s="18">
        <f t="shared" si="9"/>
        <v>78.262177390699</v>
      </c>
      <c r="Y31" s="6" t="str">
        <f t="shared" si="14"/>
        <v>C</v>
      </c>
      <c r="Z31" s="9" t="str">
        <f t="shared" si="11"/>
        <v>15%</v>
      </c>
    </row>
    <row r="32" ht="15" spans="1:26">
      <c r="A32" s="35">
        <v>29</v>
      </c>
      <c r="B32" s="67" t="s">
        <v>43</v>
      </c>
      <c r="C32" s="6" t="s">
        <v>140</v>
      </c>
      <c r="D32" s="18">
        <v>3098.43</v>
      </c>
      <c r="E32" s="6">
        <v>3098.43</v>
      </c>
      <c r="F32" s="9">
        <f t="shared" si="0"/>
        <v>1</v>
      </c>
      <c r="G32" s="17">
        <f t="shared" si="1"/>
        <v>25</v>
      </c>
      <c r="H32" s="9">
        <v>-0.1679</v>
      </c>
      <c r="I32" s="9">
        <v>0.0379</v>
      </c>
      <c r="J32" s="18" t="str">
        <f t="shared" si="2"/>
        <v>10</v>
      </c>
      <c r="K32" s="18">
        <f t="shared" si="3"/>
        <v>9.0525</v>
      </c>
      <c r="L32" s="6">
        <v>3098.43</v>
      </c>
      <c r="M32" s="6">
        <v>5751.2</v>
      </c>
      <c r="N32" s="9">
        <f t="shared" si="4"/>
        <v>0.649880277480527</v>
      </c>
      <c r="O32" s="18">
        <f t="shared" si="5"/>
        <v>11.0071833511684</v>
      </c>
      <c r="P32" s="9">
        <f>VLOOKUP(B32,[1]附件4!$C$3:$H$208,6,0)</f>
        <v>0</v>
      </c>
      <c r="Q32" s="18" t="str">
        <f t="shared" si="6"/>
        <v>20</v>
      </c>
      <c r="R32" s="6">
        <v>2</v>
      </c>
      <c r="S32" s="6">
        <v>1</v>
      </c>
      <c r="T32" s="6">
        <v>2</v>
      </c>
      <c r="U32" s="6">
        <v>0</v>
      </c>
      <c r="V32" s="6">
        <f t="shared" si="7"/>
        <v>5</v>
      </c>
      <c r="W32" s="6" t="str">
        <f t="shared" si="8"/>
        <v>0</v>
      </c>
      <c r="X32" s="18">
        <f t="shared" si="9"/>
        <v>75.0596833511684</v>
      </c>
      <c r="Y32" s="6" t="s">
        <v>17</v>
      </c>
      <c r="Z32" s="9" t="str">
        <f t="shared" si="11"/>
        <v>0</v>
      </c>
    </row>
    <row r="33" ht="15" spans="1:26">
      <c r="A33" s="35">
        <v>30</v>
      </c>
      <c r="B33" s="67" t="s">
        <v>52</v>
      </c>
      <c r="C33" s="6" t="s">
        <v>139</v>
      </c>
      <c r="D33" s="18">
        <v>526</v>
      </c>
      <c r="E33" s="6">
        <v>0</v>
      </c>
      <c r="F33" s="9">
        <f t="shared" si="0"/>
        <v>0</v>
      </c>
      <c r="G33" s="17">
        <f t="shared" si="1"/>
        <v>0</v>
      </c>
      <c r="H33" s="9">
        <v>-0.03</v>
      </c>
      <c r="I33" s="9">
        <v>-0.15</v>
      </c>
      <c r="J33" s="18" t="str">
        <f t="shared" si="2"/>
        <v>10</v>
      </c>
      <c r="K33" s="18" t="str">
        <f t="shared" si="3"/>
        <v>10</v>
      </c>
      <c r="L33" s="6">
        <v>526</v>
      </c>
      <c r="M33" s="6">
        <v>0</v>
      </c>
      <c r="N33" s="9">
        <f t="shared" si="4"/>
        <v>0</v>
      </c>
      <c r="O33" s="18" t="str">
        <f t="shared" si="5"/>
        <v>20</v>
      </c>
      <c r="P33" s="9">
        <f>VLOOKUP(B33,[1]附件4!$C$3:$H$208,6,0)</f>
        <v>0</v>
      </c>
      <c r="Q33" s="18" t="str">
        <f t="shared" si="6"/>
        <v>20</v>
      </c>
      <c r="R33" s="6">
        <v>0</v>
      </c>
      <c r="S33" s="6">
        <v>0</v>
      </c>
      <c r="T33" s="6">
        <v>0</v>
      </c>
      <c r="U33" s="6">
        <v>0</v>
      </c>
      <c r="V33" s="6">
        <f t="shared" si="7"/>
        <v>0</v>
      </c>
      <c r="W33" s="6">
        <f t="shared" si="8"/>
        <v>15</v>
      </c>
      <c r="X33" s="18">
        <f t="shared" si="9"/>
        <v>75</v>
      </c>
      <c r="Y33" s="6" t="str">
        <f t="shared" ref="Y33:Y43" si="15">IF(X33&gt;=90,"A",IF(X33&gt;=80,"B",IF(X33&gt;=70,"C",IF(X33&gt;=60,"D","E"))))</f>
        <v>C</v>
      </c>
      <c r="Z33" s="9" t="str">
        <f t="shared" si="11"/>
        <v>15%</v>
      </c>
    </row>
    <row r="34" ht="15" spans="1:26">
      <c r="A34" s="35">
        <v>31</v>
      </c>
      <c r="B34" s="67" t="s">
        <v>53</v>
      </c>
      <c r="C34" s="6" t="s">
        <v>139</v>
      </c>
      <c r="D34" s="18">
        <v>1666.8</v>
      </c>
      <c r="E34" s="6">
        <v>0</v>
      </c>
      <c r="F34" s="9">
        <f t="shared" si="0"/>
        <v>0</v>
      </c>
      <c r="G34" s="17">
        <f t="shared" si="1"/>
        <v>0</v>
      </c>
      <c r="H34" s="9">
        <v>-0.28</v>
      </c>
      <c r="I34" s="9">
        <v>-0.19</v>
      </c>
      <c r="J34" s="18" t="str">
        <f t="shared" si="2"/>
        <v>10</v>
      </c>
      <c r="K34" s="18" t="str">
        <f t="shared" si="3"/>
        <v>10</v>
      </c>
      <c r="L34" s="6">
        <v>1666.8</v>
      </c>
      <c r="M34" s="6">
        <v>240</v>
      </c>
      <c r="N34" s="9">
        <f t="shared" si="4"/>
        <v>0.12586532410321</v>
      </c>
      <c r="O34" s="18" t="str">
        <f t="shared" si="5"/>
        <v>20</v>
      </c>
      <c r="P34" s="9">
        <f>VLOOKUP(B34,[1]附件4!$C$3:$H$208,6,0)</f>
        <v>0</v>
      </c>
      <c r="Q34" s="18" t="str">
        <f t="shared" si="6"/>
        <v>20</v>
      </c>
      <c r="R34" s="6">
        <v>0</v>
      </c>
      <c r="S34" s="6">
        <v>0</v>
      </c>
      <c r="T34" s="6">
        <v>0</v>
      </c>
      <c r="U34" s="6">
        <v>0</v>
      </c>
      <c r="V34" s="6">
        <f t="shared" si="7"/>
        <v>0</v>
      </c>
      <c r="W34" s="6">
        <f t="shared" si="8"/>
        <v>15</v>
      </c>
      <c r="X34" s="18">
        <f t="shared" si="9"/>
        <v>75</v>
      </c>
      <c r="Y34" s="6" t="str">
        <f t="shared" si="15"/>
        <v>C</v>
      </c>
      <c r="Z34" s="9" t="str">
        <f t="shared" si="11"/>
        <v>15%</v>
      </c>
    </row>
    <row r="35" ht="15" spans="1:26">
      <c r="A35" s="35">
        <v>32</v>
      </c>
      <c r="B35" s="67" t="s">
        <v>54</v>
      </c>
      <c r="C35" s="6" t="s">
        <v>139</v>
      </c>
      <c r="D35" s="18">
        <v>1052</v>
      </c>
      <c r="E35" s="6">
        <v>0</v>
      </c>
      <c r="F35" s="9">
        <f t="shared" si="0"/>
        <v>0</v>
      </c>
      <c r="G35" s="17">
        <f t="shared" si="1"/>
        <v>0</v>
      </c>
      <c r="H35" s="9">
        <v>-0.1821</v>
      </c>
      <c r="I35" s="9">
        <v>-0.0389</v>
      </c>
      <c r="J35" s="18" t="str">
        <f t="shared" si="2"/>
        <v>10</v>
      </c>
      <c r="K35" s="18" t="str">
        <f t="shared" si="3"/>
        <v>10</v>
      </c>
      <c r="L35" s="6">
        <v>1052</v>
      </c>
      <c r="M35" s="6">
        <v>0</v>
      </c>
      <c r="N35" s="9">
        <f t="shared" si="4"/>
        <v>0</v>
      </c>
      <c r="O35" s="18" t="str">
        <f t="shared" si="5"/>
        <v>20</v>
      </c>
      <c r="P35" s="9">
        <f>VLOOKUP(B35,[1]附件4!$C$3:$H$208,6,0)</f>
        <v>0</v>
      </c>
      <c r="Q35" s="18" t="str">
        <f t="shared" si="6"/>
        <v>20</v>
      </c>
      <c r="R35" s="6">
        <v>0</v>
      </c>
      <c r="S35" s="6">
        <v>0</v>
      </c>
      <c r="T35" s="6">
        <v>0</v>
      </c>
      <c r="U35" s="6">
        <v>0</v>
      </c>
      <c r="V35" s="6">
        <f t="shared" si="7"/>
        <v>0</v>
      </c>
      <c r="W35" s="6">
        <f t="shared" si="8"/>
        <v>15</v>
      </c>
      <c r="X35" s="18">
        <f t="shared" si="9"/>
        <v>75</v>
      </c>
      <c r="Y35" s="6" t="str">
        <f t="shared" si="15"/>
        <v>C</v>
      </c>
      <c r="Z35" s="9" t="str">
        <f t="shared" si="11"/>
        <v>15%</v>
      </c>
    </row>
    <row r="36" ht="15" spans="1:26">
      <c r="A36" s="35">
        <v>33</v>
      </c>
      <c r="B36" s="67" t="s">
        <v>55</v>
      </c>
      <c r="C36" s="6" t="s">
        <v>139</v>
      </c>
      <c r="D36" s="18">
        <v>670.8</v>
      </c>
      <c r="E36" s="6">
        <v>0</v>
      </c>
      <c r="F36" s="9">
        <f t="shared" si="0"/>
        <v>0</v>
      </c>
      <c r="G36" s="17">
        <f t="shared" si="1"/>
        <v>0</v>
      </c>
      <c r="H36" s="9">
        <v>-0.234</v>
      </c>
      <c r="I36" s="9">
        <v>-0.0229</v>
      </c>
      <c r="J36" s="18" t="str">
        <f t="shared" si="2"/>
        <v>10</v>
      </c>
      <c r="K36" s="18" t="str">
        <f t="shared" si="3"/>
        <v>10</v>
      </c>
      <c r="L36" s="6">
        <v>670.8</v>
      </c>
      <c r="M36" s="6">
        <v>0</v>
      </c>
      <c r="N36" s="9">
        <f t="shared" si="4"/>
        <v>0</v>
      </c>
      <c r="O36" s="18" t="str">
        <f t="shared" si="5"/>
        <v>20</v>
      </c>
      <c r="P36" s="9">
        <f>VLOOKUP(B36,[1]附件4!$C$3:$H$208,6,0)</f>
        <v>0</v>
      </c>
      <c r="Q36" s="18" t="str">
        <f t="shared" si="6"/>
        <v>20</v>
      </c>
      <c r="R36" s="6">
        <v>0</v>
      </c>
      <c r="S36" s="6">
        <v>0</v>
      </c>
      <c r="T36" s="6">
        <v>0</v>
      </c>
      <c r="U36" s="6">
        <v>0</v>
      </c>
      <c r="V36" s="6">
        <f t="shared" si="7"/>
        <v>0</v>
      </c>
      <c r="W36" s="6">
        <f t="shared" si="8"/>
        <v>15</v>
      </c>
      <c r="X36" s="18">
        <f t="shared" si="9"/>
        <v>75</v>
      </c>
      <c r="Y36" s="6" t="str">
        <f t="shared" si="15"/>
        <v>C</v>
      </c>
      <c r="Z36" s="9" t="str">
        <f t="shared" si="11"/>
        <v>15%</v>
      </c>
    </row>
    <row r="37" ht="15" spans="1:26">
      <c r="A37" s="35">
        <v>34</v>
      </c>
      <c r="B37" s="67" t="s">
        <v>56</v>
      </c>
      <c r="C37" s="6" t="s">
        <v>139</v>
      </c>
      <c r="D37" s="18">
        <v>1792.8</v>
      </c>
      <c r="E37" s="6">
        <v>0</v>
      </c>
      <c r="F37" s="9">
        <f t="shared" si="0"/>
        <v>0</v>
      </c>
      <c r="G37" s="17">
        <f t="shared" si="1"/>
        <v>0</v>
      </c>
      <c r="H37" s="9">
        <v>-0.0414</v>
      </c>
      <c r="I37" s="9">
        <v>-0.1103</v>
      </c>
      <c r="J37" s="18" t="str">
        <f t="shared" si="2"/>
        <v>10</v>
      </c>
      <c r="K37" s="18" t="str">
        <f t="shared" si="3"/>
        <v>10</v>
      </c>
      <c r="L37" s="6">
        <v>1792.8</v>
      </c>
      <c r="M37" s="6">
        <v>0</v>
      </c>
      <c r="N37" s="9">
        <f t="shared" si="4"/>
        <v>0</v>
      </c>
      <c r="O37" s="18" t="str">
        <f t="shared" si="5"/>
        <v>20</v>
      </c>
      <c r="P37" s="9">
        <f>VLOOKUP(B37,[1]附件4!$C$3:$H$208,6,0)</f>
        <v>0</v>
      </c>
      <c r="Q37" s="18" t="str">
        <f t="shared" si="6"/>
        <v>20</v>
      </c>
      <c r="R37" s="6">
        <v>0</v>
      </c>
      <c r="S37" s="6">
        <v>0</v>
      </c>
      <c r="T37" s="6">
        <v>0</v>
      </c>
      <c r="U37" s="6">
        <v>0</v>
      </c>
      <c r="V37" s="6">
        <f t="shared" si="7"/>
        <v>0</v>
      </c>
      <c r="W37" s="6">
        <f t="shared" si="8"/>
        <v>15</v>
      </c>
      <c r="X37" s="18">
        <f t="shared" si="9"/>
        <v>75</v>
      </c>
      <c r="Y37" s="6" t="str">
        <f t="shared" si="15"/>
        <v>C</v>
      </c>
      <c r="Z37" s="9" t="str">
        <f t="shared" si="11"/>
        <v>15%</v>
      </c>
    </row>
    <row r="38" ht="15" spans="1:26">
      <c r="A38" s="35">
        <v>35</v>
      </c>
      <c r="B38" s="67" t="s">
        <v>44</v>
      </c>
      <c r="C38" s="6" t="s">
        <v>139</v>
      </c>
      <c r="D38" s="18">
        <v>1068.5</v>
      </c>
      <c r="E38" s="6">
        <v>1068.5</v>
      </c>
      <c r="F38" s="9">
        <f t="shared" si="0"/>
        <v>1</v>
      </c>
      <c r="G38" s="17">
        <f t="shared" si="1"/>
        <v>25</v>
      </c>
      <c r="H38" s="9">
        <v>-0.4012</v>
      </c>
      <c r="I38" s="9">
        <v>0.0556</v>
      </c>
      <c r="J38" s="18" t="str">
        <f t="shared" si="2"/>
        <v>10</v>
      </c>
      <c r="K38" s="18">
        <f t="shared" si="3"/>
        <v>8.61</v>
      </c>
      <c r="L38" s="6">
        <v>1068.5</v>
      </c>
      <c r="M38" s="6">
        <v>2964</v>
      </c>
      <c r="N38" s="9">
        <f t="shared" si="4"/>
        <v>0.7350278983261</v>
      </c>
      <c r="O38" s="18">
        <f t="shared" si="5"/>
        <v>5.89832610043398</v>
      </c>
      <c r="P38" s="9">
        <f>VLOOKUP(B38,[1]附件4!$C$3:$H$208,6,0)</f>
        <v>0</v>
      </c>
      <c r="Q38" s="18" t="str">
        <f t="shared" si="6"/>
        <v>20</v>
      </c>
      <c r="R38" s="6">
        <v>1</v>
      </c>
      <c r="S38" s="6">
        <v>1</v>
      </c>
      <c r="T38" s="6">
        <v>2</v>
      </c>
      <c r="U38" s="6">
        <v>0</v>
      </c>
      <c r="V38" s="6">
        <f t="shared" si="7"/>
        <v>4</v>
      </c>
      <c r="W38" s="6">
        <f t="shared" si="8"/>
        <v>3</v>
      </c>
      <c r="X38" s="18">
        <f t="shared" si="9"/>
        <v>72.508326100434</v>
      </c>
      <c r="Y38" s="6" t="str">
        <f t="shared" si="15"/>
        <v>C</v>
      </c>
      <c r="Z38" s="9" t="str">
        <f t="shared" si="11"/>
        <v>15%</v>
      </c>
    </row>
    <row r="39" ht="15" spans="1:26">
      <c r="A39" s="35">
        <v>36</v>
      </c>
      <c r="B39" s="67" t="s">
        <v>57</v>
      </c>
      <c r="C39" s="6" t="s">
        <v>139</v>
      </c>
      <c r="D39" s="18">
        <v>4208</v>
      </c>
      <c r="E39" s="6">
        <v>0</v>
      </c>
      <c r="F39" s="9">
        <f t="shared" si="0"/>
        <v>0</v>
      </c>
      <c r="G39" s="17">
        <f t="shared" si="1"/>
        <v>0</v>
      </c>
      <c r="H39" s="9">
        <v>-0.3224</v>
      </c>
      <c r="I39" s="9">
        <v>-0.0088</v>
      </c>
      <c r="J39" s="18" t="str">
        <f t="shared" si="2"/>
        <v>10</v>
      </c>
      <c r="K39" s="18" t="str">
        <f t="shared" si="3"/>
        <v>10</v>
      </c>
      <c r="L39" s="6">
        <v>4208</v>
      </c>
      <c r="M39" s="6">
        <v>0</v>
      </c>
      <c r="N39" s="9">
        <f t="shared" si="4"/>
        <v>0</v>
      </c>
      <c r="O39" s="18" t="str">
        <f t="shared" si="5"/>
        <v>20</v>
      </c>
      <c r="P39" s="9">
        <f>VLOOKUP(B39,[1]附件4!$C$3:$H$208,6,0)</f>
        <v>0</v>
      </c>
      <c r="Q39" s="18" t="str">
        <f t="shared" si="6"/>
        <v>20</v>
      </c>
      <c r="R39" s="6">
        <v>0</v>
      </c>
      <c r="S39" s="6">
        <v>1</v>
      </c>
      <c r="T39" s="6">
        <v>0</v>
      </c>
      <c r="U39" s="6">
        <v>0</v>
      </c>
      <c r="V39" s="6">
        <f t="shared" si="7"/>
        <v>1</v>
      </c>
      <c r="W39" s="6">
        <f t="shared" si="8"/>
        <v>12</v>
      </c>
      <c r="X39" s="18">
        <f t="shared" si="9"/>
        <v>72</v>
      </c>
      <c r="Y39" s="6" t="str">
        <f t="shared" si="15"/>
        <v>C</v>
      </c>
      <c r="Z39" s="9" t="str">
        <f t="shared" si="11"/>
        <v>15%</v>
      </c>
    </row>
    <row r="40" ht="15" spans="1:26">
      <c r="A40" s="35">
        <v>37</v>
      </c>
      <c r="B40" s="67" t="s">
        <v>26</v>
      </c>
      <c r="C40" s="6" t="s">
        <v>139</v>
      </c>
      <c r="D40" s="18">
        <v>1571.6</v>
      </c>
      <c r="E40" s="6">
        <v>0</v>
      </c>
      <c r="F40" s="9">
        <f t="shared" si="0"/>
        <v>0</v>
      </c>
      <c r="G40" s="17">
        <f t="shared" si="1"/>
        <v>0</v>
      </c>
      <c r="H40" s="9">
        <v>-1.489</v>
      </c>
      <c r="I40" s="9">
        <v>-0.535</v>
      </c>
      <c r="J40" s="18" t="str">
        <f t="shared" si="2"/>
        <v>10</v>
      </c>
      <c r="K40" s="18" t="str">
        <f t="shared" si="3"/>
        <v>10</v>
      </c>
      <c r="L40" s="6">
        <v>1571.6</v>
      </c>
      <c r="M40" s="6">
        <v>0</v>
      </c>
      <c r="N40" s="9">
        <f t="shared" si="4"/>
        <v>0</v>
      </c>
      <c r="O40" s="18" t="str">
        <f t="shared" si="5"/>
        <v>20</v>
      </c>
      <c r="P40" s="9">
        <f>VLOOKUP(B40,[1]附件4!$C$3:$H$208,6,0)</f>
        <v>0</v>
      </c>
      <c r="Q40" s="18" t="str">
        <f t="shared" si="6"/>
        <v>20</v>
      </c>
      <c r="R40" s="6">
        <v>0</v>
      </c>
      <c r="S40" s="6">
        <v>1</v>
      </c>
      <c r="T40" s="6">
        <v>0</v>
      </c>
      <c r="U40" s="6">
        <v>0</v>
      </c>
      <c r="V40" s="6">
        <f t="shared" si="7"/>
        <v>1</v>
      </c>
      <c r="W40" s="6">
        <f t="shared" si="8"/>
        <v>12</v>
      </c>
      <c r="X40" s="18">
        <f t="shared" si="9"/>
        <v>72</v>
      </c>
      <c r="Y40" s="6" t="str">
        <f t="shared" si="15"/>
        <v>C</v>
      </c>
      <c r="Z40" s="9" t="str">
        <f t="shared" si="11"/>
        <v>15%</v>
      </c>
    </row>
    <row r="41" ht="15" spans="1:26">
      <c r="A41" s="35">
        <v>38</v>
      </c>
      <c r="B41" s="67" t="s">
        <v>58</v>
      </c>
      <c r="C41" s="6" t="s">
        <v>139</v>
      </c>
      <c r="D41" s="18">
        <v>2104</v>
      </c>
      <c r="E41" s="6">
        <v>0</v>
      </c>
      <c r="F41" s="9">
        <f t="shared" si="0"/>
        <v>0</v>
      </c>
      <c r="G41" s="17">
        <f t="shared" si="1"/>
        <v>0</v>
      </c>
      <c r="H41" s="9">
        <v>-0.1455</v>
      </c>
      <c r="I41" s="9">
        <v>0.0074</v>
      </c>
      <c r="J41" s="18" t="str">
        <f t="shared" si="2"/>
        <v>10</v>
      </c>
      <c r="K41" s="18">
        <f t="shared" si="3"/>
        <v>9.815</v>
      </c>
      <c r="L41" s="6">
        <v>2104</v>
      </c>
      <c r="M41" s="6">
        <v>0</v>
      </c>
      <c r="N41" s="9">
        <f t="shared" si="4"/>
        <v>0</v>
      </c>
      <c r="O41" s="18" t="str">
        <f t="shared" si="5"/>
        <v>20</v>
      </c>
      <c r="P41" s="9">
        <f>VLOOKUP(B41,[1]附件4!$C$3:$H$208,6,0)</f>
        <v>0</v>
      </c>
      <c r="Q41" s="18" t="str">
        <f t="shared" si="6"/>
        <v>20</v>
      </c>
      <c r="R41" s="6">
        <v>0</v>
      </c>
      <c r="S41" s="6">
        <v>0</v>
      </c>
      <c r="T41" s="6">
        <v>1</v>
      </c>
      <c r="U41" s="6">
        <v>0</v>
      </c>
      <c r="V41" s="6">
        <f t="shared" si="7"/>
        <v>1</v>
      </c>
      <c r="W41" s="6">
        <f t="shared" si="8"/>
        <v>12</v>
      </c>
      <c r="X41" s="18">
        <f t="shared" si="9"/>
        <v>71.815</v>
      </c>
      <c r="Y41" s="6" t="str">
        <f t="shared" si="15"/>
        <v>C</v>
      </c>
      <c r="Z41" s="9" t="str">
        <f t="shared" si="11"/>
        <v>15%</v>
      </c>
    </row>
    <row r="42" ht="15" spans="1:26">
      <c r="A42" s="35">
        <v>39</v>
      </c>
      <c r="B42" s="67" t="s">
        <v>59</v>
      </c>
      <c r="C42" s="6" t="s">
        <v>139</v>
      </c>
      <c r="D42" s="18">
        <v>5439</v>
      </c>
      <c r="E42" s="6">
        <v>0</v>
      </c>
      <c r="F42" s="9">
        <f t="shared" si="0"/>
        <v>0</v>
      </c>
      <c r="G42" s="17">
        <f t="shared" si="1"/>
        <v>0</v>
      </c>
      <c r="H42" s="9">
        <v>0.08</v>
      </c>
      <c r="I42" s="9">
        <v>0.06</v>
      </c>
      <c r="J42" s="18">
        <f t="shared" si="2"/>
        <v>8</v>
      </c>
      <c r="K42" s="18">
        <f t="shared" si="3"/>
        <v>8.5</v>
      </c>
      <c r="L42" s="6">
        <v>5439</v>
      </c>
      <c r="M42" s="6">
        <v>0</v>
      </c>
      <c r="N42" s="9">
        <f t="shared" si="4"/>
        <v>0</v>
      </c>
      <c r="O42" s="18" t="str">
        <f t="shared" si="5"/>
        <v>20</v>
      </c>
      <c r="P42" s="9">
        <f>VLOOKUP(B42,[1]附件4!$C$3:$H$208,6,0)</f>
        <v>0</v>
      </c>
      <c r="Q42" s="18" t="str">
        <f t="shared" si="6"/>
        <v>20</v>
      </c>
      <c r="R42" s="6">
        <v>0</v>
      </c>
      <c r="S42" s="6">
        <v>0</v>
      </c>
      <c r="T42" s="6">
        <v>0</v>
      </c>
      <c r="U42" s="6">
        <v>0</v>
      </c>
      <c r="V42" s="6">
        <f t="shared" si="7"/>
        <v>0</v>
      </c>
      <c r="W42" s="6">
        <f t="shared" si="8"/>
        <v>15</v>
      </c>
      <c r="X42" s="18">
        <f t="shared" si="9"/>
        <v>71.5</v>
      </c>
      <c r="Y42" s="6" t="str">
        <f t="shared" si="15"/>
        <v>C</v>
      </c>
      <c r="Z42" s="9" t="str">
        <f t="shared" si="11"/>
        <v>15%</v>
      </c>
    </row>
    <row r="43" ht="15" spans="1:26">
      <c r="A43" s="35">
        <v>40</v>
      </c>
      <c r="B43" s="67" t="s">
        <v>60</v>
      </c>
      <c r="C43" s="6" t="s">
        <v>139</v>
      </c>
      <c r="D43" s="18">
        <v>1176.32</v>
      </c>
      <c r="E43" s="6">
        <v>0</v>
      </c>
      <c r="F43" s="9">
        <f t="shared" si="0"/>
        <v>0</v>
      </c>
      <c r="G43" s="17">
        <f t="shared" si="1"/>
        <v>0</v>
      </c>
      <c r="H43" s="9">
        <v>-0.0347</v>
      </c>
      <c r="I43" s="9">
        <v>-0.5393</v>
      </c>
      <c r="J43" s="18" t="str">
        <f t="shared" si="2"/>
        <v>10</v>
      </c>
      <c r="K43" s="18" t="str">
        <f t="shared" si="3"/>
        <v>10</v>
      </c>
      <c r="L43" s="6">
        <v>1176.32</v>
      </c>
      <c r="M43" s="6">
        <v>0</v>
      </c>
      <c r="N43" s="9">
        <f t="shared" si="4"/>
        <v>0</v>
      </c>
      <c r="O43" s="18" t="str">
        <f t="shared" si="5"/>
        <v>20</v>
      </c>
      <c r="P43" s="9">
        <f>VLOOKUP(B43,[1]附件4!$C$3:$H$208,6,0)</f>
        <v>0</v>
      </c>
      <c r="Q43" s="18" t="str">
        <f t="shared" si="6"/>
        <v>20</v>
      </c>
      <c r="R43" s="6">
        <v>0</v>
      </c>
      <c r="S43" s="6">
        <v>1</v>
      </c>
      <c r="T43" s="6">
        <v>1</v>
      </c>
      <c r="U43" s="6">
        <v>0</v>
      </c>
      <c r="V43" s="6">
        <f t="shared" si="7"/>
        <v>2</v>
      </c>
      <c r="W43" s="6">
        <f t="shared" si="8"/>
        <v>9</v>
      </c>
      <c r="X43" s="18">
        <f t="shared" si="9"/>
        <v>69</v>
      </c>
      <c r="Y43" s="6" t="str">
        <f t="shared" si="15"/>
        <v>D</v>
      </c>
      <c r="Z43" s="9" t="str">
        <f t="shared" si="11"/>
        <v>10%</v>
      </c>
    </row>
    <row r="44" ht="15" spans="1:26">
      <c r="A44" s="35">
        <v>41</v>
      </c>
      <c r="B44" s="67" t="s">
        <v>61</v>
      </c>
      <c r="C44" s="6" t="s">
        <v>140</v>
      </c>
      <c r="D44" s="18">
        <v>15565.6</v>
      </c>
      <c r="E44" s="6">
        <v>0</v>
      </c>
      <c r="F44" s="9">
        <f t="shared" si="0"/>
        <v>0</v>
      </c>
      <c r="G44" s="17">
        <f t="shared" si="1"/>
        <v>0</v>
      </c>
      <c r="H44" s="9">
        <v>-0.082</v>
      </c>
      <c r="I44" s="9">
        <v>-0.096</v>
      </c>
      <c r="J44" s="18" t="str">
        <f t="shared" si="2"/>
        <v>10</v>
      </c>
      <c r="K44" s="18" t="str">
        <f t="shared" si="3"/>
        <v>10</v>
      </c>
      <c r="L44" s="6">
        <v>15565.6</v>
      </c>
      <c r="M44" s="6">
        <v>6636</v>
      </c>
      <c r="N44" s="9">
        <f t="shared" si="4"/>
        <v>0.298897376765639</v>
      </c>
      <c r="O44" s="18" t="str">
        <f t="shared" si="5"/>
        <v>20</v>
      </c>
      <c r="P44" s="9">
        <v>0.0231376409702523</v>
      </c>
      <c r="Q44" s="18" t="str">
        <f t="shared" si="6"/>
        <v>20</v>
      </c>
      <c r="R44" s="6">
        <v>1</v>
      </c>
      <c r="S44" s="6">
        <v>1</v>
      </c>
      <c r="T44" s="6">
        <v>0</v>
      </c>
      <c r="U44" s="6">
        <v>0</v>
      </c>
      <c r="V44" s="6">
        <f t="shared" si="7"/>
        <v>2</v>
      </c>
      <c r="W44" s="6">
        <f t="shared" si="8"/>
        <v>9</v>
      </c>
      <c r="X44" s="18">
        <f t="shared" si="9"/>
        <v>69</v>
      </c>
      <c r="Y44" s="6" t="s">
        <v>17</v>
      </c>
      <c r="Z44" s="9" t="str">
        <f t="shared" si="11"/>
        <v>0</v>
      </c>
    </row>
    <row r="45" ht="15" spans="1:26">
      <c r="A45" s="35">
        <v>42</v>
      </c>
      <c r="B45" s="67" t="s">
        <v>62</v>
      </c>
      <c r="C45" s="6" t="s">
        <v>140</v>
      </c>
      <c r="D45" s="18">
        <v>1717.6</v>
      </c>
      <c r="E45" s="6">
        <v>0</v>
      </c>
      <c r="F45" s="9">
        <f t="shared" si="0"/>
        <v>0</v>
      </c>
      <c r="G45" s="17">
        <f t="shared" si="1"/>
        <v>0</v>
      </c>
      <c r="H45" s="9">
        <v>-0.301989463593745</v>
      </c>
      <c r="I45" s="9">
        <v>-0.0893953880553207</v>
      </c>
      <c r="J45" s="18" t="str">
        <f t="shared" si="2"/>
        <v>10</v>
      </c>
      <c r="K45" s="18" t="str">
        <f t="shared" si="3"/>
        <v>10</v>
      </c>
      <c r="L45" s="6">
        <v>1717.6</v>
      </c>
      <c r="M45" s="6">
        <v>0</v>
      </c>
      <c r="N45" s="9">
        <f t="shared" si="4"/>
        <v>0</v>
      </c>
      <c r="O45" s="18" t="str">
        <f t="shared" si="5"/>
        <v>20</v>
      </c>
      <c r="P45" s="9">
        <f>VLOOKUP(B45,[1]附件4!$C$3:$H$208,6,0)</f>
        <v>0</v>
      </c>
      <c r="Q45" s="18" t="str">
        <f t="shared" si="6"/>
        <v>20</v>
      </c>
      <c r="R45" s="6">
        <v>1</v>
      </c>
      <c r="S45" s="6">
        <v>1</v>
      </c>
      <c r="T45" s="6">
        <v>0</v>
      </c>
      <c r="U45" s="6">
        <v>0</v>
      </c>
      <c r="V45" s="6">
        <f t="shared" si="7"/>
        <v>2</v>
      </c>
      <c r="W45" s="6">
        <f t="shared" si="8"/>
        <v>9</v>
      </c>
      <c r="X45" s="18">
        <f t="shared" si="9"/>
        <v>69</v>
      </c>
      <c r="Y45" s="6" t="s">
        <v>17</v>
      </c>
      <c r="Z45" s="9" t="str">
        <f t="shared" si="11"/>
        <v>0</v>
      </c>
    </row>
    <row r="46" ht="15" spans="1:26">
      <c r="A46" s="35">
        <v>43</v>
      </c>
      <c r="B46" s="67" t="s">
        <v>92</v>
      </c>
      <c r="C46" s="6" t="s">
        <v>140</v>
      </c>
      <c r="D46" s="18">
        <v>2241.9</v>
      </c>
      <c r="E46" s="6">
        <v>0</v>
      </c>
      <c r="F46" s="9">
        <f t="shared" si="0"/>
        <v>0</v>
      </c>
      <c r="G46" s="17">
        <f t="shared" si="1"/>
        <v>0</v>
      </c>
      <c r="H46" s="9">
        <v>0</v>
      </c>
      <c r="I46" s="9">
        <v>-0.0619</v>
      </c>
      <c r="J46" s="18" t="str">
        <f t="shared" si="2"/>
        <v>10</v>
      </c>
      <c r="K46" s="18" t="str">
        <f t="shared" si="3"/>
        <v>10</v>
      </c>
      <c r="L46" s="6">
        <v>2241.9</v>
      </c>
      <c r="M46" s="6">
        <v>0</v>
      </c>
      <c r="N46" s="9">
        <f t="shared" si="4"/>
        <v>0</v>
      </c>
      <c r="O46" s="18" t="str">
        <f t="shared" si="5"/>
        <v>20</v>
      </c>
      <c r="P46" s="9">
        <f>VLOOKUP(B46,[1]附件4!$C$3:$H$208,6,0)</f>
        <v>0</v>
      </c>
      <c r="Q46" s="18" t="str">
        <f t="shared" si="6"/>
        <v>20</v>
      </c>
      <c r="R46" s="6">
        <v>1</v>
      </c>
      <c r="S46" s="6">
        <v>0</v>
      </c>
      <c r="T46" s="6">
        <v>1</v>
      </c>
      <c r="U46" s="6">
        <v>0</v>
      </c>
      <c r="V46" s="6">
        <f t="shared" si="7"/>
        <v>2</v>
      </c>
      <c r="W46" s="6">
        <f t="shared" si="8"/>
        <v>9</v>
      </c>
      <c r="X46" s="18">
        <f t="shared" si="9"/>
        <v>69</v>
      </c>
      <c r="Y46" s="6" t="s">
        <v>17</v>
      </c>
      <c r="Z46" s="9" t="str">
        <f t="shared" si="11"/>
        <v>0</v>
      </c>
    </row>
    <row r="47" ht="15" spans="1:26">
      <c r="A47" s="35">
        <v>44</v>
      </c>
      <c r="B47" s="67" t="s">
        <v>22</v>
      </c>
      <c r="C47" s="6" t="s">
        <v>140</v>
      </c>
      <c r="D47" s="18">
        <v>159.33</v>
      </c>
      <c r="E47" s="6">
        <v>0</v>
      </c>
      <c r="F47" s="9">
        <f t="shared" si="0"/>
        <v>0</v>
      </c>
      <c r="G47" s="17">
        <f t="shared" si="1"/>
        <v>0</v>
      </c>
      <c r="H47" s="9">
        <v>0</v>
      </c>
      <c r="I47" s="9">
        <v>0</v>
      </c>
      <c r="J47" s="18" t="str">
        <f t="shared" si="2"/>
        <v>10</v>
      </c>
      <c r="K47" s="18" t="str">
        <f t="shared" si="3"/>
        <v>10</v>
      </c>
      <c r="L47" s="6">
        <v>159.33</v>
      </c>
      <c r="M47" s="6">
        <v>0</v>
      </c>
      <c r="N47" s="9">
        <f t="shared" si="4"/>
        <v>0</v>
      </c>
      <c r="O47" s="18" t="str">
        <f t="shared" si="5"/>
        <v>20</v>
      </c>
      <c r="P47" s="9">
        <f>VLOOKUP(B47,[1]附件4!$C$3:$H$208,6,0)</f>
        <v>0</v>
      </c>
      <c r="Q47" s="18" t="str">
        <f t="shared" si="6"/>
        <v>20</v>
      </c>
      <c r="R47" s="6">
        <v>1</v>
      </c>
      <c r="S47" s="6">
        <v>1</v>
      </c>
      <c r="T47" s="6">
        <v>0</v>
      </c>
      <c r="U47" s="6">
        <v>0</v>
      </c>
      <c r="V47" s="6">
        <f t="shared" si="7"/>
        <v>2</v>
      </c>
      <c r="W47" s="6">
        <f t="shared" si="8"/>
        <v>9</v>
      </c>
      <c r="X47" s="18">
        <f t="shared" si="9"/>
        <v>69</v>
      </c>
      <c r="Y47" s="6" t="s">
        <v>17</v>
      </c>
      <c r="Z47" s="9" t="str">
        <f t="shared" si="11"/>
        <v>0</v>
      </c>
    </row>
    <row r="48" ht="15" spans="1:26">
      <c r="A48" s="35">
        <v>45</v>
      </c>
      <c r="B48" s="67" t="s">
        <v>27</v>
      </c>
      <c r="C48" s="6" t="s">
        <v>139</v>
      </c>
      <c r="D48" s="18">
        <v>90077.1</v>
      </c>
      <c r="E48" s="6">
        <v>0</v>
      </c>
      <c r="F48" s="9">
        <f t="shared" si="0"/>
        <v>0</v>
      </c>
      <c r="G48" s="17">
        <f t="shared" si="1"/>
        <v>0</v>
      </c>
      <c r="H48" s="9">
        <v>-0.4653</v>
      </c>
      <c r="I48" s="9">
        <v>-0.0543</v>
      </c>
      <c r="J48" s="18" t="str">
        <f t="shared" si="2"/>
        <v>10</v>
      </c>
      <c r="K48" s="18" t="str">
        <f t="shared" si="3"/>
        <v>10</v>
      </c>
      <c r="L48" s="6">
        <v>90077.1</v>
      </c>
      <c r="M48" s="6">
        <v>494</v>
      </c>
      <c r="N48" s="9">
        <f t="shared" si="4"/>
        <v>0.00545427846189347</v>
      </c>
      <c r="O48" s="18" t="str">
        <f t="shared" si="5"/>
        <v>20</v>
      </c>
      <c r="P48" s="9">
        <f>VLOOKUP(B48,[1]附件4!$C$3:$H$208,6,0)</f>
        <v>0</v>
      </c>
      <c r="Q48" s="18" t="str">
        <f t="shared" si="6"/>
        <v>20</v>
      </c>
      <c r="R48" s="6">
        <v>0</v>
      </c>
      <c r="S48" s="6">
        <v>1</v>
      </c>
      <c r="T48" s="6">
        <v>1</v>
      </c>
      <c r="U48" s="6">
        <v>0</v>
      </c>
      <c r="V48" s="6">
        <f t="shared" si="7"/>
        <v>2</v>
      </c>
      <c r="W48" s="6">
        <f t="shared" si="8"/>
        <v>9</v>
      </c>
      <c r="X48" s="18">
        <f t="shared" si="9"/>
        <v>69</v>
      </c>
      <c r="Y48" s="6" t="str">
        <f t="shared" ref="Y48:Y59" si="16">IF(X48&gt;=90,"A",IF(X48&gt;=80,"B",IF(X48&gt;=70,"C",IF(X48&gt;=60,"D","E"))))</f>
        <v>D</v>
      </c>
      <c r="Z48" s="9" t="str">
        <f t="shared" si="11"/>
        <v>10%</v>
      </c>
    </row>
    <row r="49" ht="15" spans="1:26">
      <c r="A49" s="35">
        <v>46</v>
      </c>
      <c r="B49" s="67" t="s">
        <v>28</v>
      </c>
      <c r="C49" s="6" t="s">
        <v>139</v>
      </c>
      <c r="D49" s="18">
        <v>7165.06</v>
      </c>
      <c r="E49" s="6">
        <v>0</v>
      </c>
      <c r="F49" s="9">
        <f t="shared" si="0"/>
        <v>0</v>
      </c>
      <c r="G49" s="17">
        <f t="shared" si="1"/>
        <v>0</v>
      </c>
      <c r="H49" s="9">
        <v>-0.313</v>
      </c>
      <c r="I49" s="9">
        <v>-0.157</v>
      </c>
      <c r="J49" s="18" t="str">
        <f t="shared" si="2"/>
        <v>10</v>
      </c>
      <c r="K49" s="18" t="str">
        <f t="shared" si="3"/>
        <v>10</v>
      </c>
      <c r="L49" s="6">
        <v>7165.06</v>
      </c>
      <c r="M49" s="6">
        <v>5928</v>
      </c>
      <c r="N49" s="9">
        <f t="shared" si="4"/>
        <v>0.452758942523749</v>
      </c>
      <c r="O49" s="18" t="str">
        <f t="shared" si="5"/>
        <v>20</v>
      </c>
      <c r="P49" s="9">
        <f>VLOOKUP(B49,[1]附件4!$C$3:$H$208,6,0)</f>
        <v>0</v>
      </c>
      <c r="Q49" s="18" t="str">
        <f t="shared" si="6"/>
        <v>20</v>
      </c>
      <c r="R49" s="6">
        <v>0</v>
      </c>
      <c r="S49" s="6">
        <v>1</v>
      </c>
      <c r="T49" s="6">
        <v>1</v>
      </c>
      <c r="U49" s="6">
        <v>0</v>
      </c>
      <c r="V49" s="6">
        <f t="shared" si="7"/>
        <v>2</v>
      </c>
      <c r="W49" s="6">
        <f t="shared" si="8"/>
        <v>9</v>
      </c>
      <c r="X49" s="18">
        <f t="shared" si="9"/>
        <v>69</v>
      </c>
      <c r="Y49" s="6" t="str">
        <f t="shared" si="16"/>
        <v>D</v>
      </c>
      <c r="Z49" s="9" t="str">
        <f t="shared" si="11"/>
        <v>10%</v>
      </c>
    </row>
    <row r="50" ht="15" spans="1:26">
      <c r="A50" s="35">
        <v>47</v>
      </c>
      <c r="B50" s="67" t="s">
        <v>63</v>
      </c>
      <c r="C50" s="6" t="s">
        <v>140</v>
      </c>
      <c r="D50" s="18">
        <v>970.6</v>
      </c>
      <c r="E50" s="6">
        <v>0</v>
      </c>
      <c r="F50" s="9">
        <f t="shared" si="0"/>
        <v>0</v>
      </c>
      <c r="G50" s="17">
        <f t="shared" si="1"/>
        <v>0</v>
      </c>
      <c r="H50" s="9">
        <v>-0.254</v>
      </c>
      <c r="I50" s="9">
        <v>-1.47</v>
      </c>
      <c r="J50" s="18" t="str">
        <f t="shared" si="2"/>
        <v>10</v>
      </c>
      <c r="K50" s="18" t="str">
        <f t="shared" si="3"/>
        <v>10</v>
      </c>
      <c r="L50" s="6">
        <v>970.6</v>
      </c>
      <c r="M50" s="6">
        <v>1040</v>
      </c>
      <c r="N50" s="9">
        <f t="shared" si="4"/>
        <v>0.517258529792102</v>
      </c>
      <c r="O50" s="18">
        <f t="shared" si="5"/>
        <v>18.9644882124739</v>
      </c>
      <c r="P50" s="9">
        <f>VLOOKUP(B50,[1]附件4!$C$3:$H$208,6,0)</f>
        <v>0</v>
      </c>
      <c r="Q50" s="18" t="str">
        <f t="shared" si="6"/>
        <v>20</v>
      </c>
      <c r="R50" s="6">
        <v>2</v>
      </c>
      <c r="S50" s="6">
        <v>0</v>
      </c>
      <c r="T50" s="6">
        <v>0</v>
      </c>
      <c r="U50" s="6">
        <v>0</v>
      </c>
      <c r="V50" s="6">
        <f t="shared" si="7"/>
        <v>2</v>
      </c>
      <c r="W50" s="6">
        <f t="shared" si="8"/>
        <v>9</v>
      </c>
      <c r="X50" s="18">
        <f t="shared" si="9"/>
        <v>67.9644882124739</v>
      </c>
      <c r="Y50" s="6" t="s">
        <v>17</v>
      </c>
      <c r="Z50" s="9" t="str">
        <f t="shared" si="11"/>
        <v>0</v>
      </c>
    </row>
    <row r="51" ht="15" spans="1:26">
      <c r="A51" s="35">
        <v>48</v>
      </c>
      <c r="B51" s="67" t="s">
        <v>64</v>
      </c>
      <c r="C51" s="6" t="s">
        <v>139</v>
      </c>
      <c r="D51" s="18">
        <v>1259</v>
      </c>
      <c r="E51" s="6">
        <v>0</v>
      </c>
      <c r="F51" s="9">
        <f t="shared" si="0"/>
        <v>0</v>
      </c>
      <c r="G51" s="17">
        <f t="shared" si="1"/>
        <v>0</v>
      </c>
      <c r="H51" s="9">
        <v>-0.2977</v>
      </c>
      <c r="I51" s="9">
        <v>0.2232</v>
      </c>
      <c r="J51" s="18" t="str">
        <f t="shared" si="2"/>
        <v>10</v>
      </c>
      <c r="K51" s="18">
        <f t="shared" si="3"/>
        <v>4.42</v>
      </c>
      <c r="L51" s="6">
        <v>1259</v>
      </c>
      <c r="M51" s="6">
        <v>0</v>
      </c>
      <c r="N51" s="9">
        <f t="shared" si="4"/>
        <v>0</v>
      </c>
      <c r="O51" s="18" t="str">
        <f t="shared" si="5"/>
        <v>20</v>
      </c>
      <c r="P51" s="9">
        <f>VLOOKUP(B51,[1]附件4!$C$3:$H$208,6,0)</f>
        <v>0</v>
      </c>
      <c r="Q51" s="18" t="str">
        <f t="shared" si="6"/>
        <v>20</v>
      </c>
      <c r="R51" s="6">
        <v>0</v>
      </c>
      <c r="S51" s="6">
        <v>1</v>
      </c>
      <c r="T51" s="6">
        <v>0</v>
      </c>
      <c r="U51" s="6">
        <v>0</v>
      </c>
      <c r="V51" s="6">
        <f t="shared" si="7"/>
        <v>1</v>
      </c>
      <c r="W51" s="6">
        <f t="shared" si="8"/>
        <v>12</v>
      </c>
      <c r="X51" s="18">
        <f t="shared" si="9"/>
        <v>66.42</v>
      </c>
      <c r="Y51" s="6" t="str">
        <f t="shared" si="16"/>
        <v>D</v>
      </c>
      <c r="Z51" s="9" t="str">
        <f t="shared" si="11"/>
        <v>10%</v>
      </c>
    </row>
    <row r="52" ht="15" spans="1:26">
      <c r="A52" s="35">
        <v>49</v>
      </c>
      <c r="B52" s="67" t="s">
        <v>48</v>
      </c>
      <c r="C52" s="6" t="s">
        <v>139</v>
      </c>
      <c r="D52" s="18">
        <v>15469.76</v>
      </c>
      <c r="E52" s="6">
        <v>8816</v>
      </c>
      <c r="F52" s="9">
        <f t="shared" si="0"/>
        <v>0.569886022795441</v>
      </c>
      <c r="G52" s="17">
        <f t="shared" si="1"/>
        <v>14.247150569886</v>
      </c>
      <c r="H52" s="9">
        <v>2.06</v>
      </c>
      <c r="I52" s="9">
        <v>3.13</v>
      </c>
      <c r="J52" s="18" t="str">
        <f t="shared" si="2"/>
        <v>0</v>
      </c>
      <c r="K52" s="18" t="str">
        <f t="shared" si="3"/>
        <v>0</v>
      </c>
      <c r="L52" s="6">
        <v>15469.76</v>
      </c>
      <c r="M52" s="6">
        <v>0</v>
      </c>
      <c r="N52" s="9">
        <f t="shared" si="4"/>
        <v>0</v>
      </c>
      <c r="O52" s="18" t="str">
        <f t="shared" si="5"/>
        <v>20</v>
      </c>
      <c r="P52" s="9">
        <f>VLOOKUP(B52,[1]附件4!$C$3:$H$208,6,0)</f>
        <v>0</v>
      </c>
      <c r="Q52" s="18" t="str">
        <f t="shared" si="6"/>
        <v>20</v>
      </c>
      <c r="R52" s="6">
        <v>0</v>
      </c>
      <c r="S52" s="6">
        <v>1</v>
      </c>
      <c r="T52" s="6">
        <v>0</v>
      </c>
      <c r="U52" s="6">
        <v>0</v>
      </c>
      <c r="V52" s="6">
        <f t="shared" si="7"/>
        <v>1</v>
      </c>
      <c r="W52" s="6">
        <f t="shared" si="8"/>
        <v>12</v>
      </c>
      <c r="X52" s="18">
        <f t="shared" si="9"/>
        <v>66.247150569886</v>
      </c>
      <c r="Y52" s="6" t="str">
        <f t="shared" si="16"/>
        <v>D</v>
      </c>
      <c r="Z52" s="9" t="str">
        <f t="shared" si="11"/>
        <v>10%</v>
      </c>
    </row>
    <row r="53" ht="15" spans="1:26">
      <c r="A53" s="35">
        <v>50</v>
      </c>
      <c r="B53" s="67" t="s">
        <v>29</v>
      </c>
      <c r="C53" s="6" t="s">
        <v>139</v>
      </c>
      <c r="D53" s="18">
        <v>5114.35</v>
      </c>
      <c r="E53" s="6">
        <v>0</v>
      </c>
      <c r="F53" s="9">
        <f t="shared" si="0"/>
        <v>0</v>
      </c>
      <c r="G53" s="17">
        <f t="shared" si="1"/>
        <v>0</v>
      </c>
      <c r="H53" s="9">
        <v>-0.6889</v>
      </c>
      <c r="I53" s="9">
        <v>-0.1368</v>
      </c>
      <c r="J53" s="18" t="str">
        <f t="shared" si="2"/>
        <v>10</v>
      </c>
      <c r="K53" s="18" t="str">
        <f t="shared" si="3"/>
        <v>10</v>
      </c>
      <c r="L53" s="6">
        <v>5114.35</v>
      </c>
      <c r="M53" s="6">
        <v>6540</v>
      </c>
      <c r="N53" s="9">
        <f t="shared" si="4"/>
        <v>0.561163857272177</v>
      </c>
      <c r="O53" s="18">
        <f t="shared" si="5"/>
        <v>16.3301685636694</v>
      </c>
      <c r="P53" s="9">
        <f>VLOOKUP(B53,[1]附件4!$C$3:$H$208,6,0)</f>
        <v>0</v>
      </c>
      <c r="Q53" s="18" t="str">
        <f t="shared" si="6"/>
        <v>20</v>
      </c>
      <c r="R53" s="6">
        <v>1</v>
      </c>
      <c r="S53" s="6">
        <v>1</v>
      </c>
      <c r="T53" s="6">
        <v>0</v>
      </c>
      <c r="U53" s="6">
        <v>0</v>
      </c>
      <c r="V53" s="6">
        <f t="shared" si="7"/>
        <v>2</v>
      </c>
      <c r="W53" s="6">
        <f t="shared" si="8"/>
        <v>9</v>
      </c>
      <c r="X53" s="18">
        <f t="shared" si="9"/>
        <v>65.3301685636694</v>
      </c>
      <c r="Y53" s="6" t="str">
        <f t="shared" si="16"/>
        <v>D</v>
      </c>
      <c r="Z53" s="9" t="str">
        <f t="shared" si="11"/>
        <v>10%</v>
      </c>
    </row>
    <row r="54" ht="15" spans="1:26">
      <c r="A54" s="35">
        <v>51</v>
      </c>
      <c r="B54" s="67" t="s">
        <v>98</v>
      </c>
      <c r="C54" s="6" t="s">
        <v>139</v>
      </c>
      <c r="D54" s="18">
        <v>678</v>
      </c>
      <c r="E54" s="6">
        <v>0</v>
      </c>
      <c r="F54" s="9">
        <f t="shared" si="0"/>
        <v>0</v>
      </c>
      <c r="G54" s="17">
        <f t="shared" si="1"/>
        <v>0</v>
      </c>
      <c r="H54" s="9">
        <v>0</v>
      </c>
      <c r="I54" s="9">
        <v>2.83</v>
      </c>
      <c r="J54" s="18" t="str">
        <f t="shared" si="2"/>
        <v>10</v>
      </c>
      <c r="K54" s="18" t="str">
        <f t="shared" si="3"/>
        <v>0</v>
      </c>
      <c r="L54" s="6">
        <v>678</v>
      </c>
      <c r="M54" s="6">
        <v>0</v>
      </c>
      <c r="N54" s="9">
        <f t="shared" si="4"/>
        <v>0</v>
      </c>
      <c r="O54" s="18" t="str">
        <f t="shared" si="5"/>
        <v>20</v>
      </c>
      <c r="P54" s="9">
        <f>VLOOKUP(B54,[1]附件4!$C$3:$H$208,6,0)</f>
        <v>0</v>
      </c>
      <c r="Q54" s="18" t="str">
        <f t="shared" si="6"/>
        <v>20</v>
      </c>
      <c r="R54" s="6">
        <v>0</v>
      </c>
      <c r="S54" s="6">
        <v>0</v>
      </c>
      <c r="T54" s="6">
        <v>0</v>
      </c>
      <c r="U54" s="6">
        <v>0</v>
      </c>
      <c r="V54" s="6">
        <f t="shared" si="7"/>
        <v>0</v>
      </c>
      <c r="W54" s="6">
        <f t="shared" si="8"/>
        <v>15</v>
      </c>
      <c r="X54" s="18">
        <f t="shared" si="9"/>
        <v>65</v>
      </c>
      <c r="Y54" s="6" t="str">
        <f t="shared" si="16"/>
        <v>D</v>
      </c>
      <c r="Z54" s="9" t="str">
        <f t="shared" si="11"/>
        <v>10%</v>
      </c>
    </row>
    <row r="55" ht="15" spans="1:26">
      <c r="A55" s="35">
        <v>52</v>
      </c>
      <c r="B55" s="67" t="s">
        <v>30</v>
      </c>
      <c r="C55" s="6" t="s">
        <v>139</v>
      </c>
      <c r="D55" s="18">
        <v>3712</v>
      </c>
      <c r="E55" s="6">
        <v>0</v>
      </c>
      <c r="F55" s="9">
        <f t="shared" si="0"/>
        <v>0</v>
      </c>
      <c r="G55" s="17">
        <f t="shared" si="1"/>
        <v>0</v>
      </c>
      <c r="H55" s="9">
        <v>0</v>
      </c>
      <c r="I55" s="9">
        <v>0.6224</v>
      </c>
      <c r="J55" s="18" t="str">
        <f t="shared" si="2"/>
        <v>10</v>
      </c>
      <c r="K55" s="18" t="str">
        <f t="shared" si="3"/>
        <v>0</v>
      </c>
      <c r="L55" s="6">
        <v>3712</v>
      </c>
      <c r="M55" s="6">
        <v>0</v>
      </c>
      <c r="N55" s="9">
        <f t="shared" si="4"/>
        <v>0</v>
      </c>
      <c r="O55" s="18" t="str">
        <f t="shared" si="5"/>
        <v>20</v>
      </c>
      <c r="P55" s="9">
        <f>VLOOKUP(B55,[1]附件4!$C$3:$H$208,6,0)</f>
        <v>0</v>
      </c>
      <c r="Q55" s="18" t="str">
        <f t="shared" si="6"/>
        <v>20</v>
      </c>
      <c r="R55" s="6">
        <v>0</v>
      </c>
      <c r="S55" s="6">
        <v>0</v>
      </c>
      <c r="T55" s="6">
        <v>0</v>
      </c>
      <c r="U55" s="6">
        <v>0</v>
      </c>
      <c r="V55" s="6">
        <f t="shared" si="7"/>
        <v>0</v>
      </c>
      <c r="W55" s="6">
        <f t="shared" si="8"/>
        <v>15</v>
      </c>
      <c r="X55" s="18">
        <f t="shared" si="9"/>
        <v>65</v>
      </c>
      <c r="Y55" s="6" t="str">
        <f t="shared" si="16"/>
        <v>D</v>
      </c>
      <c r="Z55" s="9" t="str">
        <f t="shared" si="11"/>
        <v>10%</v>
      </c>
    </row>
    <row r="56" ht="15" spans="1:26">
      <c r="A56" s="35">
        <v>53</v>
      </c>
      <c r="B56" s="67" t="s">
        <v>39</v>
      </c>
      <c r="C56" s="6" t="s">
        <v>139</v>
      </c>
      <c r="D56" s="18">
        <v>2455.65</v>
      </c>
      <c r="E56" s="6">
        <v>2112.37</v>
      </c>
      <c r="F56" s="9">
        <f t="shared" si="0"/>
        <v>0.86020809154399</v>
      </c>
      <c r="G56" s="17">
        <f t="shared" si="1"/>
        <v>21.5052022885998</v>
      </c>
      <c r="H56" s="9">
        <v>-0.1509</v>
      </c>
      <c r="I56" s="9">
        <v>-0.0897</v>
      </c>
      <c r="J56" s="18" t="str">
        <f t="shared" si="2"/>
        <v>10</v>
      </c>
      <c r="K56" s="18" t="str">
        <f t="shared" si="3"/>
        <v>10</v>
      </c>
      <c r="L56" s="6">
        <v>2455.65</v>
      </c>
      <c r="M56" s="6">
        <v>12844</v>
      </c>
      <c r="N56" s="9">
        <f t="shared" si="4"/>
        <v>0.839496328347381</v>
      </c>
      <c r="O56" s="18" t="str">
        <f t="shared" si="5"/>
        <v>0</v>
      </c>
      <c r="P56" s="9">
        <f>VLOOKUP(B56,[1]附件4!$C$3:$H$208,6,0)</f>
        <v>0</v>
      </c>
      <c r="Q56" s="18" t="str">
        <f t="shared" si="6"/>
        <v>20</v>
      </c>
      <c r="R56" s="6">
        <v>1</v>
      </c>
      <c r="S56" s="6">
        <v>3</v>
      </c>
      <c r="T56" s="6">
        <v>0</v>
      </c>
      <c r="U56" s="6">
        <v>0</v>
      </c>
      <c r="V56" s="6">
        <f t="shared" si="7"/>
        <v>4</v>
      </c>
      <c r="W56" s="6">
        <f t="shared" si="8"/>
        <v>3</v>
      </c>
      <c r="X56" s="18">
        <f t="shared" si="9"/>
        <v>64.5052022885998</v>
      </c>
      <c r="Y56" s="6" t="str">
        <f t="shared" si="16"/>
        <v>D</v>
      </c>
      <c r="Z56" s="9" t="str">
        <f t="shared" si="11"/>
        <v>10%</v>
      </c>
    </row>
    <row r="57" ht="15" spans="1:26">
      <c r="A57" s="35">
        <v>54</v>
      </c>
      <c r="B57" s="67" t="s">
        <v>99</v>
      </c>
      <c r="C57" s="6" t="s">
        <v>139</v>
      </c>
      <c r="D57" s="18">
        <v>3000.88</v>
      </c>
      <c r="E57" s="6">
        <v>0</v>
      </c>
      <c r="F57" s="9">
        <f t="shared" si="0"/>
        <v>0</v>
      </c>
      <c r="G57" s="17">
        <f t="shared" si="1"/>
        <v>0</v>
      </c>
      <c r="H57" s="9">
        <v>-0.16654</v>
      </c>
      <c r="I57" s="9">
        <v>-0.33264</v>
      </c>
      <c r="J57" s="18" t="str">
        <f t="shared" si="2"/>
        <v>10</v>
      </c>
      <c r="K57" s="18" t="str">
        <f t="shared" si="3"/>
        <v>10</v>
      </c>
      <c r="L57" s="6">
        <v>3000.88</v>
      </c>
      <c r="M57" s="6">
        <v>0</v>
      </c>
      <c r="N57" s="9">
        <f t="shared" si="4"/>
        <v>0</v>
      </c>
      <c r="O57" s="18" t="str">
        <f t="shared" si="5"/>
        <v>20</v>
      </c>
      <c r="P57" s="9">
        <f>VLOOKUP(B57,[1]附件4!$C$3:$H$208,6,0)</f>
        <v>0</v>
      </c>
      <c r="Q57" s="18" t="str">
        <f t="shared" si="6"/>
        <v>20</v>
      </c>
      <c r="R57" s="6">
        <v>0</v>
      </c>
      <c r="S57" s="6">
        <v>1</v>
      </c>
      <c r="T57" s="6">
        <v>3</v>
      </c>
      <c r="U57" s="6">
        <v>0</v>
      </c>
      <c r="V57" s="6">
        <f t="shared" si="7"/>
        <v>4</v>
      </c>
      <c r="W57" s="6">
        <f t="shared" si="8"/>
        <v>3</v>
      </c>
      <c r="X57" s="18">
        <f t="shared" si="9"/>
        <v>63</v>
      </c>
      <c r="Y57" s="6" t="str">
        <f t="shared" si="16"/>
        <v>D</v>
      </c>
      <c r="Z57" s="9" t="str">
        <f t="shared" si="11"/>
        <v>10%</v>
      </c>
    </row>
    <row r="58" ht="15" spans="1:26">
      <c r="A58" s="35">
        <v>55</v>
      </c>
      <c r="B58" s="67" t="s">
        <v>97</v>
      </c>
      <c r="C58" s="6" t="s">
        <v>139</v>
      </c>
      <c r="D58" s="18">
        <v>167.7</v>
      </c>
      <c r="E58" s="6">
        <v>0</v>
      </c>
      <c r="F58" s="9">
        <f t="shared" si="0"/>
        <v>0</v>
      </c>
      <c r="G58" s="17">
        <f t="shared" si="1"/>
        <v>0</v>
      </c>
      <c r="H58" s="9">
        <v>-2.64</v>
      </c>
      <c r="I58" s="9">
        <v>-3.05</v>
      </c>
      <c r="J58" s="18" t="str">
        <f t="shared" si="2"/>
        <v>10</v>
      </c>
      <c r="K58" s="18" t="str">
        <f t="shared" si="3"/>
        <v>10</v>
      </c>
      <c r="L58" s="6">
        <v>167.7</v>
      </c>
      <c r="M58" s="6">
        <v>0</v>
      </c>
      <c r="N58" s="9">
        <f t="shared" si="4"/>
        <v>0</v>
      </c>
      <c r="O58" s="18" t="str">
        <f t="shared" si="5"/>
        <v>20</v>
      </c>
      <c r="P58" s="9">
        <f>VLOOKUP(B58,[1]附件4!$C$3:$H$208,6,0)</f>
        <v>0</v>
      </c>
      <c r="Q58" s="18" t="str">
        <f t="shared" si="6"/>
        <v>20</v>
      </c>
      <c r="R58" s="6">
        <v>0</v>
      </c>
      <c r="S58" s="6">
        <v>2</v>
      </c>
      <c r="T58" s="6">
        <v>3</v>
      </c>
      <c r="U58" s="6">
        <v>0</v>
      </c>
      <c r="V58" s="6">
        <f t="shared" si="7"/>
        <v>5</v>
      </c>
      <c r="W58" s="6" t="str">
        <f t="shared" si="8"/>
        <v>0</v>
      </c>
      <c r="X58" s="18">
        <f t="shared" si="9"/>
        <v>60</v>
      </c>
      <c r="Y58" s="6" t="str">
        <f t="shared" si="16"/>
        <v>D</v>
      </c>
      <c r="Z58" s="9" t="str">
        <f t="shared" si="11"/>
        <v>10%</v>
      </c>
    </row>
    <row r="59" ht="15" spans="1:26">
      <c r="A59" s="35">
        <v>56</v>
      </c>
      <c r="B59" s="67" t="s">
        <v>31</v>
      </c>
      <c r="C59" s="6" t="s">
        <v>139</v>
      </c>
      <c r="D59" s="18">
        <v>5506</v>
      </c>
      <c r="E59" s="6">
        <v>0</v>
      </c>
      <c r="F59" s="9">
        <f t="shared" si="0"/>
        <v>0</v>
      </c>
      <c r="G59" s="17">
        <f t="shared" si="1"/>
        <v>0</v>
      </c>
      <c r="H59" s="9">
        <v>0.397</v>
      </c>
      <c r="I59" s="9">
        <v>-0.0046</v>
      </c>
      <c r="J59" s="18">
        <f t="shared" si="2"/>
        <v>0.0749999999999993</v>
      </c>
      <c r="K59" s="18" t="str">
        <f t="shared" si="3"/>
        <v>10</v>
      </c>
      <c r="L59" s="6">
        <v>5506</v>
      </c>
      <c r="M59" s="6">
        <v>3952</v>
      </c>
      <c r="N59" s="9">
        <f t="shared" si="4"/>
        <v>0.41784732501586</v>
      </c>
      <c r="O59" s="18" t="str">
        <f t="shared" si="5"/>
        <v>20</v>
      </c>
      <c r="P59" s="9">
        <f>VLOOKUP(B59,[1]附件4!$C$3:$H$208,6,0)</f>
        <v>0</v>
      </c>
      <c r="Q59" s="18" t="str">
        <f t="shared" si="6"/>
        <v>20</v>
      </c>
      <c r="R59" s="6">
        <v>0</v>
      </c>
      <c r="S59" s="6">
        <v>2</v>
      </c>
      <c r="T59" s="6">
        <v>0</v>
      </c>
      <c r="U59" s="6">
        <v>0</v>
      </c>
      <c r="V59" s="6">
        <f t="shared" si="7"/>
        <v>2</v>
      </c>
      <c r="W59" s="6">
        <f t="shared" si="8"/>
        <v>9</v>
      </c>
      <c r="X59" s="18">
        <f t="shared" si="9"/>
        <v>59.075</v>
      </c>
      <c r="Y59" s="6" t="str">
        <f t="shared" si="16"/>
        <v>E</v>
      </c>
      <c r="Z59" s="9" t="str">
        <f t="shared" si="11"/>
        <v>0</v>
      </c>
    </row>
    <row r="60" ht="15" spans="1:26">
      <c r="A60" s="35">
        <v>57</v>
      </c>
      <c r="B60" s="67" t="s">
        <v>100</v>
      </c>
      <c r="C60" s="6" t="s">
        <v>140</v>
      </c>
      <c r="D60" s="18">
        <v>1757</v>
      </c>
      <c r="E60" s="6">
        <v>0</v>
      </c>
      <c r="F60" s="9">
        <f t="shared" si="0"/>
        <v>0</v>
      </c>
      <c r="G60" s="17">
        <f t="shared" si="1"/>
        <v>0</v>
      </c>
      <c r="H60" s="9">
        <v>0</v>
      </c>
      <c r="I60" s="9">
        <v>-0.0037</v>
      </c>
      <c r="J60" s="18" t="str">
        <f t="shared" si="2"/>
        <v>10</v>
      </c>
      <c r="K60" s="18" t="str">
        <f t="shared" si="3"/>
        <v>10</v>
      </c>
      <c r="L60" s="6">
        <v>1757</v>
      </c>
      <c r="M60" s="6">
        <v>2964</v>
      </c>
      <c r="N60" s="9">
        <f t="shared" si="4"/>
        <v>0.627833086210549</v>
      </c>
      <c r="O60" s="18">
        <f t="shared" si="5"/>
        <v>12.3300148273671</v>
      </c>
      <c r="P60" s="9">
        <f>VLOOKUP(B60,[1]附件4!$C$3:$H$208,6,0)</f>
        <v>0</v>
      </c>
      <c r="Q60" s="18" t="str">
        <f t="shared" si="6"/>
        <v>20</v>
      </c>
      <c r="R60" s="6">
        <v>2</v>
      </c>
      <c r="S60" s="6">
        <v>1</v>
      </c>
      <c r="T60" s="6">
        <v>0</v>
      </c>
      <c r="U60" s="6">
        <v>0</v>
      </c>
      <c r="V60" s="6">
        <f t="shared" si="7"/>
        <v>3</v>
      </c>
      <c r="W60" s="6">
        <f t="shared" si="8"/>
        <v>6</v>
      </c>
      <c r="X60" s="18">
        <f t="shared" si="9"/>
        <v>58.3300148273671</v>
      </c>
      <c r="Y60" s="6" t="s">
        <v>17</v>
      </c>
      <c r="Z60" s="9" t="str">
        <f t="shared" si="11"/>
        <v>0</v>
      </c>
    </row>
    <row r="61" ht="15" spans="1:26">
      <c r="A61" s="35">
        <v>58</v>
      </c>
      <c r="B61" s="67" t="s">
        <v>101</v>
      </c>
      <c r="C61" s="6" t="s">
        <v>139</v>
      </c>
      <c r="D61" s="18">
        <v>110.4</v>
      </c>
      <c r="E61" s="6">
        <v>0</v>
      </c>
      <c r="F61" s="9">
        <f t="shared" si="0"/>
        <v>0</v>
      </c>
      <c r="G61" s="17">
        <f t="shared" si="1"/>
        <v>0</v>
      </c>
      <c r="H61" s="9">
        <v>0.09</v>
      </c>
      <c r="I61" s="9">
        <v>0.28</v>
      </c>
      <c r="J61" s="18">
        <f t="shared" si="2"/>
        <v>7.75</v>
      </c>
      <c r="K61" s="18">
        <f t="shared" si="3"/>
        <v>3</v>
      </c>
      <c r="L61" s="6">
        <v>110.4</v>
      </c>
      <c r="M61" s="6">
        <v>0</v>
      </c>
      <c r="N61" s="9">
        <f t="shared" si="4"/>
        <v>0</v>
      </c>
      <c r="O61" s="18" t="str">
        <f t="shared" si="5"/>
        <v>20</v>
      </c>
      <c r="P61" s="9">
        <f>VLOOKUP(B61,[1]附件4!$C$3:$H$208,6,0)</f>
        <v>0</v>
      </c>
      <c r="Q61" s="18" t="str">
        <f t="shared" si="6"/>
        <v>20</v>
      </c>
      <c r="R61" s="6">
        <v>0</v>
      </c>
      <c r="S61" s="6">
        <v>2</v>
      </c>
      <c r="T61" s="6">
        <v>1</v>
      </c>
      <c r="U61" s="6">
        <v>0</v>
      </c>
      <c r="V61" s="6">
        <f t="shared" si="7"/>
        <v>3</v>
      </c>
      <c r="W61" s="6">
        <f t="shared" si="8"/>
        <v>6</v>
      </c>
      <c r="X61" s="18">
        <f t="shared" si="9"/>
        <v>56.75</v>
      </c>
      <c r="Y61" s="6" t="str">
        <f t="shared" ref="Y61:Y67" si="17">IF(X61&gt;=90,"A",IF(X61&gt;=80,"B",IF(X61&gt;=70,"C",IF(X61&gt;=60,"D","E"))))</f>
        <v>E</v>
      </c>
      <c r="Z61" s="9" t="str">
        <f t="shared" si="11"/>
        <v>0</v>
      </c>
    </row>
    <row r="62" ht="15" spans="1:26">
      <c r="A62" s="35">
        <v>59</v>
      </c>
      <c r="B62" s="67" t="s">
        <v>35</v>
      </c>
      <c r="C62" s="6" t="s">
        <v>140</v>
      </c>
      <c r="D62" s="18">
        <v>3069.2</v>
      </c>
      <c r="E62" s="6">
        <v>3069.2</v>
      </c>
      <c r="F62" s="9">
        <f t="shared" si="0"/>
        <v>1</v>
      </c>
      <c r="G62" s="17">
        <f t="shared" si="1"/>
        <v>25</v>
      </c>
      <c r="H62" s="9">
        <v>0.2258</v>
      </c>
      <c r="I62" s="9">
        <v>0.2196</v>
      </c>
      <c r="J62" s="18">
        <f t="shared" si="2"/>
        <v>4.355</v>
      </c>
      <c r="K62" s="18">
        <f t="shared" si="3"/>
        <v>4.51</v>
      </c>
      <c r="L62" s="6">
        <v>3069.2</v>
      </c>
      <c r="M62" s="6">
        <v>11417.88</v>
      </c>
      <c r="N62" s="9">
        <f t="shared" si="4"/>
        <v>0.788142261932701</v>
      </c>
      <c r="O62" s="18">
        <f t="shared" si="5"/>
        <v>2.71146428403791</v>
      </c>
      <c r="P62" s="9">
        <f>VLOOKUP(B62,[1]附件4!$C$3:$H$208,6,0)</f>
        <v>0</v>
      </c>
      <c r="Q62" s="18" t="str">
        <f t="shared" si="6"/>
        <v>20</v>
      </c>
      <c r="R62" s="6">
        <v>2</v>
      </c>
      <c r="S62" s="6">
        <v>2</v>
      </c>
      <c r="T62" s="6">
        <v>3</v>
      </c>
      <c r="U62" s="6">
        <v>0</v>
      </c>
      <c r="V62" s="6">
        <f t="shared" si="7"/>
        <v>7</v>
      </c>
      <c r="W62" s="6" t="str">
        <f t="shared" si="8"/>
        <v>0</v>
      </c>
      <c r="X62" s="18">
        <f t="shared" si="9"/>
        <v>56.5764642840379</v>
      </c>
      <c r="Y62" s="6" t="s">
        <v>17</v>
      </c>
      <c r="Z62" s="9" t="str">
        <f t="shared" si="11"/>
        <v>0</v>
      </c>
    </row>
    <row r="63" ht="15" spans="1:26">
      <c r="A63" s="35">
        <v>60</v>
      </c>
      <c r="B63" s="67" t="s">
        <v>102</v>
      </c>
      <c r="C63" s="6" t="s">
        <v>139</v>
      </c>
      <c r="D63" s="18">
        <v>258.51</v>
      </c>
      <c r="E63" s="6">
        <v>0</v>
      </c>
      <c r="F63" s="9">
        <f t="shared" si="0"/>
        <v>0</v>
      </c>
      <c r="G63" s="17">
        <f t="shared" si="1"/>
        <v>0</v>
      </c>
      <c r="H63" s="9">
        <v>-0.1218</v>
      </c>
      <c r="I63" s="9">
        <v>0.5089</v>
      </c>
      <c r="J63" s="18" t="str">
        <f t="shared" si="2"/>
        <v>10</v>
      </c>
      <c r="K63" s="18" t="str">
        <f t="shared" si="3"/>
        <v>0</v>
      </c>
      <c r="L63" s="6">
        <v>258.51</v>
      </c>
      <c r="M63" s="6">
        <v>0</v>
      </c>
      <c r="N63" s="9">
        <f t="shared" si="4"/>
        <v>0</v>
      </c>
      <c r="O63" s="18" t="str">
        <f t="shared" si="5"/>
        <v>20</v>
      </c>
      <c r="P63" s="9">
        <f>VLOOKUP(B63,[1]附件4!$C$3:$H$208,6,0)</f>
        <v>0</v>
      </c>
      <c r="Q63" s="18" t="str">
        <f t="shared" si="6"/>
        <v>20</v>
      </c>
      <c r="R63" s="6">
        <v>0</v>
      </c>
      <c r="S63" s="6">
        <v>2</v>
      </c>
      <c r="T63" s="6">
        <v>2</v>
      </c>
      <c r="U63" s="6">
        <v>0</v>
      </c>
      <c r="V63" s="6">
        <f t="shared" si="7"/>
        <v>4</v>
      </c>
      <c r="W63" s="6">
        <f t="shared" si="8"/>
        <v>3</v>
      </c>
      <c r="X63" s="18">
        <f t="shared" si="9"/>
        <v>53</v>
      </c>
      <c r="Y63" s="6" t="str">
        <f t="shared" si="17"/>
        <v>E</v>
      </c>
      <c r="Z63" s="9" t="str">
        <f t="shared" si="11"/>
        <v>0</v>
      </c>
    </row>
    <row r="64" ht="15" spans="1:26">
      <c r="A64" s="35">
        <v>61</v>
      </c>
      <c r="B64" s="67" t="s">
        <v>45</v>
      </c>
      <c r="C64" s="6" t="s">
        <v>140</v>
      </c>
      <c r="D64" s="18">
        <v>0</v>
      </c>
      <c r="E64" s="6">
        <v>0</v>
      </c>
      <c r="F64" s="9">
        <v>0</v>
      </c>
      <c r="G64" s="17">
        <f t="shared" si="1"/>
        <v>0</v>
      </c>
      <c r="H64" s="9">
        <v>0</v>
      </c>
      <c r="I64" s="9">
        <v>0</v>
      </c>
      <c r="J64" s="18" t="str">
        <f t="shared" si="2"/>
        <v>10</v>
      </c>
      <c r="K64" s="18" t="str">
        <f t="shared" si="3"/>
        <v>10</v>
      </c>
      <c r="L64" s="6">
        <v>0</v>
      </c>
      <c r="M64" s="6">
        <v>0</v>
      </c>
      <c r="N64" s="9">
        <v>0</v>
      </c>
      <c r="O64" s="19">
        <v>0</v>
      </c>
      <c r="P64" s="9">
        <f>VLOOKUP(B64,[1]附件4!$C$3:$H$208,6,0)</f>
        <v>0</v>
      </c>
      <c r="Q64" s="18" t="str">
        <f t="shared" si="6"/>
        <v>20</v>
      </c>
      <c r="R64" s="6">
        <v>1</v>
      </c>
      <c r="S64" s="6">
        <v>0</v>
      </c>
      <c r="T64" s="6">
        <v>0</v>
      </c>
      <c r="U64" s="6">
        <v>0</v>
      </c>
      <c r="V64" s="6">
        <f t="shared" si="7"/>
        <v>1</v>
      </c>
      <c r="W64" s="6">
        <f t="shared" si="8"/>
        <v>12</v>
      </c>
      <c r="X64" s="18">
        <f t="shared" si="9"/>
        <v>52</v>
      </c>
      <c r="Y64" s="6" t="s">
        <v>17</v>
      </c>
      <c r="Z64" s="9" t="str">
        <f t="shared" si="11"/>
        <v>0</v>
      </c>
    </row>
    <row r="65" ht="15" spans="1:26">
      <c r="A65" s="35">
        <v>62</v>
      </c>
      <c r="B65" s="67" t="s">
        <v>65</v>
      </c>
      <c r="C65" s="6" t="s">
        <v>139</v>
      </c>
      <c r="D65" s="18">
        <v>526</v>
      </c>
      <c r="E65" s="6">
        <v>0</v>
      </c>
      <c r="F65" s="9">
        <f t="shared" ref="F65:F67" si="18">E65/D65</f>
        <v>0</v>
      </c>
      <c r="G65" s="17">
        <f t="shared" si="1"/>
        <v>0</v>
      </c>
      <c r="H65" s="9">
        <v>-0.091</v>
      </c>
      <c r="I65" s="9">
        <v>-0.1958</v>
      </c>
      <c r="J65" s="18" t="str">
        <f t="shared" si="2"/>
        <v>10</v>
      </c>
      <c r="K65" s="18" t="str">
        <f t="shared" si="3"/>
        <v>10</v>
      </c>
      <c r="L65" s="6">
        <v>526</v>
      </c>
      <c r="M65" s="6">
        <v>5928</v>
      </c>
      <c r="N65" s="9">
        <f t="shared" ref="N65:N67" si="19">M65/(L65+M65)</f>
        <v>0.918500154942671</v>
      </c>
      <c r="O65" s="18" t="str">
        <f t="shared" ref="O65:O67" si="20">IF(N65&lt;=50%,"20",IF(N65&gt;=250/300,"0",(2000-20*(N65-50%)*100*3)/100))</f>
        <v>0</v>
      </c>
      <c r="P65" s="9">
        <f>VLOOKUP(B65,[1]附件4!$C$3:$H$208,6,0)</f>
        <v>0</v>
      </c>
      <c r="Q65" s="18" t="str">
        <f t="shared" si="6"/>
        <v>20</v>
      </c>
      <c r="R65" s="6">
        <v>1</v>
      </c>
      <c r="S65" s="6">
        <v>1</v>
      </c>
      <c r="T65" s="6">
        <v>0</v>
      </c>
      <c r="U65" s="6">
        <v>0</v>
      </c>
      <c r="V65" s="6">
        <f t="shared" si="7"/>
        <v>2</v>
      </c>
      <c r="W65" s="6">
        <f t="shared" si="8"/>
        <v>9</v>
      </c>
      <c r="X65" s="18">
        <f t="shared" si="9"/>
        <v>49</v>
      </c>
      <c r="Y65" s="6" t="str">
        <f t="shared" si="17"/>
        <v>E</v>
      </c>
      <c r="Z65" s="9" t="str">
        <f t="shared" si="11"/>
        <v>0</v>
      </c>
    </row>
    <row r="66" ht="15" spans="1:26">
      <c r="A66" s="35">
        <v>63</v>
      </c>
      <c r="B66" s="67" t="s">
        <v>103</v>
      </c>
      <c r="C66" s="6" t="s">
        <v>139</v>
      </c>
      <c r="D66" s="18">
        <v>263</v>
      </c>
      <c r="E66" s="6">
        <v>0</v>
      </c>
      <c r="F66" s="9">
        <f t="shared" si="18"/>
        <v>0</v>
      </c>
      <c r="G66" s="17">
        <f t="shared" si="1"/>
        <v>0</v>
      </c>
      <c r="H66" s="9">
        <v>-0.32</v>
      </c>
      <c r="I66" s="9">
        <v>-0.16</v>
      </c>
      <c r="J66" s="18" t="str">
        <f t="shared" si="2"/>
        <v>10</v>
      </c>
      <c r="K66" s="18" t="str">
        <f t="shared" si="3"/>
        <v>10</v>
      </c>
      <c r="L66" s="6">
        <v>263</v>
      </c>
      <c r="M66" s="6">
        <v>11362</v>
      </c>
      <c r="N66" s="9">
        <f t="shared" si="19"/>
        <v>0.977376344086021</v>
      </c>
      <c r="O66" s="18" t="str">
        <f t="shared" si="20"/>
        <v>0</v>
      </c>
      <c r="P66" s="9">
        <f>VLOOKUP(B66,[1]附件4!$C$3:$H$208,6,0)</f>
        <v>0</v>
      </c>
      <c r="Q66" s="18" t="str">
        <f t="shared" si="6"/>
        <v>20</v>
      </c>
      <c r="R66" s="6">
        <v>1</v>
      </c>
      <c r="S66" s="6">
        <v>1</v>
      </c>
      <c r="T66" s="6">
        <v>0</v>
      </c>
      <c r="U66" s="6">
        <v>0</v>
      </c>
      <c r="V66" s="6">
        <f t="shared" si="7"/>
        <v>2</v>
      </c>
      <c r="W66" s="6">
        <f t="shared" si="8"/>
        <v>9</v>
      </c>
      <c r="X66" s="18">
        <f t="shared" si="9"/>
        <v>49</v>
      </c>
      <c r="Y66" s="6" t="str">
        <f t="shared" si="17"/>
        <v>E</v>
      </c>
      <c r="Z66" s="9" t="str">
        <f t="shared" si="11"/>
        <v>0</v>
      </c>
    </row>
    <row r="67" ht="15" spans="1:26">
      <c r="A67" s="35">
        <v>64</v>
      </c>
      <c r="B67" s="67" t="s">
        <v>104</v>
      </c>
      <c r="C67" s="6" t="s">
        <v>139</v>
      </c>
      <c r="D67" s="18">
        <v>420.8</v>
      </c>
      <c r="E67" s="6">
        <v>0</v>
      </c>
      <c r="F67" s="9">
        <f t="shared" si="18"/>
        <v>0</v>
      </c>
      <c r="G67" s="17">
        <f t="shared" si="1"/>
        <v>0</v>
      </c>
      <c r="H67" s="9">
        <v>0.38</v>
      </c>
      <c r="I67" s="9">
        <v>-0.22</v>
      </c>
      <c r="J67" s="18">
        <f t="shared" si="2"/>
        <v>0.500000000000002</v>
      </c>
      <c r="K67" s="18" t="str">
        <f t="shared" si="3"/>
        <v>10</v>
      </c>
      <c r="L67" s="6">
        <v>420.8</v>
      </c>
      <c r="M67" s="6">
        <v>829.5</v>
      </c>
      <c r="N67" s="9">
        <f t="shared" si="19"/>
        <v>0.663440774214189</v>
      </c>
      <c r="O67" s="18">
        <f t="shared" si="20"/>
        <v>10.1935535471487</v>
      </c>
      <c r="P67" s="9">
        <f>VLOOKUP(B67,[1]附件4!$C$3:$H$208,6,0)</f>
        <v>0</v>
      </c>
      <c r="Q67" s="18" t="str">
        <f t="shared" si="6"/>
        <v>20</v>
      </c>
      <c r="R67" s="6">
        <v>1</v>
      </c>
      <c r="S67" s="6">
        <v>1</v>
      </c>
      <c r="T67" s="6">
        <v>1</v>
      </c>
      <c r="U67" s="6">
        <v>0</v>
      </c>
      <c r="V67" s="6">
        <f t="shared" si="7"/>
        <v>3</v>
      </c>
      <c r="W67" s="6">
        <f t="shared" si="8"/>
        <v>6</v>
      </c>
      <c r="X67" s="18">
        <f t="shared" si="9"/>
        <v>46.6935535471487</v>
      </c>
      <c r="Y67" s="6" t="str">
        <f t="shared" si="17"/>
        <v>E</v>
      </c>
      <c r="Z67" s="9" t="str">
        <f t="shared" si="11"/>
        <v>0</v>
      </c>
    </row>
    <row r="68" ht="15" spans="1:26">
      <c r="A68" s="35">
        <v>65</v>
      </c>
      <c r="B68" s="67" t="s">
        <v>66</v>
      </c>
      <c r="C68" s="6" t="s">
        <v>140</v>
      </c>
      <c r="D68" s="18">
        <v>0</v>
      </c>
      <c r="E68" s="6">
        <v>0</v>
      </c>
      <c r="F68" s="9">
        <v>0</v>
      </c>
      <c r="G68" s="17">
        <f t="shared" ref="G68:G73" si="21">((F68*100)*25)/100</f>
        <v>0</v>
      </c>
      <c r="H68" s="9">
        <v>-0.282</v>
      </c>
      <c r="I68" s="9">
        <v>-0.105</v>
      </c>
      <c r="J68" s="18" t="str">
        <f t="shared" ref="J68:J73" si="22">IF(H68&lt;=0,"10",IF(H68&gt;=40%,"0",10-(5*H68/0.2)))</f>
        <v>10</v>
      </c>
      <c r="K68" s="18" t="str">
        <f t="shared" ref="K68:K73" si="23">IF(I68&lt;=0,"10",IF(I68&gt;=40%,"0",10-(5*I68/0.2)))</f>
        <v>10</v>
      </c>
      <c r="L68" s="6">
        <v>0</v>
      </c>
      <c r="M68" s="6">
        <v>0</v>
      </c>
      <c r="N68" s="9">
        <v>0</v>
      </c>
      <c r="O68" s="19">
        <v>0</v>
      </c>
      <c r="P68" s="9">
        <f>VLOOKUP(B68,[1]附件4!$C$3:$H$208,6,0)</f>
        <v>0</v>
      </c>
      <c r="Q68" s="18" t="str">
        <f t="shared" ref="Q68:Q73" si="24">IF(P68&lt;=5%,"20",IF(P68&gt;=25%,"0",(2000-20*(P68-5%)*100*5)/100))</f>
        <v>20</v>
      </c>
      <c r="R68" s="6">
        <v>1</v>
      </c>
      <c r="S68" s="6">
        <v>1</v>
      </c>
      <c r="T68" s="6">
        <v>1</v>
      </c>
      <c r="U68" s="6">
        <v>0</v>
      </c>
      <c r="V68" s="6">
        <f t="shared" ref="V68:V73" si="25">R68+S68+T68+U68</f>
        <v>3</v>
      </c>
      <c r="W68" s="6">
        <f t="shared" ref="W68:W73" si="26">IF(V68&gt;=5,"0",0.15*(100-20*V68))</f>
        <v>6</v>
      </c>
      <c r="X68" s="18">
        <f t="shared" ref="X68:X73" si="27">G68+J68+K68+O68+Q68+W68</f>
        <v>46</v>
      </c>
      <c r="Y68" s="6" t="s">
        <v>17</v>
      </c>
      <c r="Z68" s="9" t="str">
        <f t="shared" ref="Z68:Z73" si="28">IF(Y68="A","25%",IF(Y68="B","20%",IF(Y68="C","15%",IF(Y68="D","10%","0"))))</f>
        <v>0</v>
      </c>
    </row>
    <row r="69" ht="15" spans="1:26">
      <c r="A69" s="35">
        <v>66</v>
      </c>
      <c r="B69" s="67" t="s">
        <v>32</v>
      </c>
      <c r="C69" s="6" t="s">
        <v>140</v>
      </c>
      <c r="D69" s="18">
        <v>1422.66</v>
      </c>
      <c r="E69" s="6">
        <v>0</v>
      </c>
      <c r="F69" s="9">
        <f t="shared" ref="F69:F73" si="29">E69/D69</f>
        <v>0</v>
      </c>
      <c r="G69" s="17">
        <f t="shared" si="21"/>
        <v>0</v>
      </c>
      <c r="H69" s="9">
        <v>1</v>
      </c>
      <c r="I69" s="9">
        <v>0.0217</v>
      </c>
      <c r="J69" s="18" t="str">
        <f t="shared" si="22"/>
        <v>0</v>
      </c>
      <c r="K69" s="18">
        <f t="shared" si="23"/>
        <v>9.4575</v>
      </c>
      <c r="L69" s="6">
        <v>1422.66</v>
      </c>
      <c r="M69" s="6">
        <v>2805</v>
      </c>
      <c r="N69" s="9">
        <f t="shared" ref="N69:N73" si="30">M69/(L69+M69)</f>
        <v>0.663487603071203</v>
      </c>
      <c r="O69" s="18">
        <f t="shared" ref="O69:O73" si="31">IF(N69&lt;=50%,"20",IF(N69&gt;=250/300,"0",(2000-20*(N69-50%)*100*3)/100))</f>
        <v>10.1907438157278</v>
      </c>
      <c r="P69" s="9">
        <f>VLOOKUP(B69,[1]附件4!$C$3:$H$208,6,0)</f>
        <v>0</v>
      </c>
      <c r="Q69" s="18" t="str">
        <f t="shared" si="24"/>
        <v>20</v>
      </c>
      <c r="R69" s="6">
        <v>2</v>
      </c>
      <c r="S69" s="6">
        <v>1</v>
      </c>
      <c r="T69" s="6">
        <v>0</v>
      </c>
      <c r="U69" s="6">
        <v>0</v>
      </c>
      <c r="V69" s="6">
        <f t="shared" si="25"/>
        <v>3</v>
      </c>
      <c r="W69" s="6">
        <f t="shared" si="26"/>
        <v>6</v>
      </c>
      <c r="X69" s="18">
        <f t="shared" si="27"/>
        <v>45.6482438157278</v>
      </c>
      <c r="Y69" s="6" t="s">
        <v>17</v>
      </c>
      <c r="Z69" s="9" t="str">
        <f t="shared" si="28"/>
        <v>0</v>
      </c>
    </row>
    <row r="70" ht="15" spans="1:26">
      <c r="A70" s="35">
        <v>67</v>
      </c>
      <c r="B70" s="67" t="s">
        <v>105</v>
      </c>
      <c r="C70" s="6" t="s">
        <v>139</v>
      </c>
      <c r="D70" s="18">
        <v>126.24</v>
      </c>
      <c r="E70" s="6">
        <v>0</v>
      </c>
      <c r="F70" s="9">
        <f t="shared" si="29"/>
        <v>0</v>
      </c>
      <c r="G70" s="17">
        <f t="shared" si="21"/>
        <v>0</v>
      </c>
      <c r="H70" s="9">
        <v>0</v>
      </c>
      <c r="I70" s="9">
        <v>-0.3</v>
      </c>
      <c r="J70" s="18" t="str">
        <f t="shared" si="22"/>
        <v>10</v>
      </c>
      <c r="K70" s="18" t="str">
        <f t="shared" si="23"/>
        <v>10</v>
      </c>
      <c r="L70" s="6">
        <v>126.24</v>
      </c>
      <c r="M70" s="6">
        <v>2964</v>
      </c>
      <c r="N70" s="9">
        <f t="shared" si="30"/>
        <v>0.95914880397639</v>
      </c>
      <c r="O70" s="18" t="str">
        <f t="shared" si="31"/>
        <v>0</v>
      </c>
      <c r="P70" s="9">
        <f>VLOOKUP(B70,[1]附件4!$C$3:$H$208,6,0)</f>
        <v>0</v>
      </c>
      <c r="Q70" s="18" t="str">
        <f t="shared" si="24"/>
        <v>20</v>
      </c>
      <c r="R70" s="6">
        <v>1</v>
      </c>
      <c r="S70" s="6">
        <v>2</v>
      </c>
      <c r="T70" s="6">
        <v>1</v>
      </c>
      <c r="U70" s="6">
        <v>0</v>
      </c>
      <c r="V70" s="6">
        <f t="shared" si="25"/>
        <v>4</v>
      </c>
      <c r="W70" s="6">
        <f t="shared" si="26"/>
        <v>3</v>
      </c>
      <c r="X70" s="18">
        <f t="shared" si="27"/>
        <v>43</v>
      </c>
      <c r="Y70" s="6" t="str">
        <f t="shared" ref="Y70:Y72" si="32">IF(X70&gt;=90,"A",IF(X70&gt;=80,"B",IF(X70&gt;=70,"C",IF(X70&gt;=60,"D","E"))))</f>
        <v>E</v>
      </c>
      <c r="Z70" s="9" t="str">
        <f t="shared" si="28"/>
        <v>0</v>
      </c>
    </row>
    <row r="71" ht="15" spans="1:26">
      <c r="A71" s="35">
        <v>68</v>
      </c>
      <c r="B71" s="67" t="s">
        <v>106</v>
      </c>
      <c r="C71" s="6" t="s">
        <v>139</v>
      </c>
      <c r="D71" s="18">
        <v>2150.4</v>
      </c>
      <c r="E71" s="6">
        <v>0</v>
      </c>
      <c r="F71" s="9">
        <f t="shared" si="29"/>
        <v>0</v>
      </c>
      <c r="G71" s="17">
        <f t="shared" si="21"/>
        <v>0</v>
      </c>
      <c r="H71" s="9">
        <v>-0.1659</v>
      </c>
      <c r="I71" s="9">
        <v>0.5026</v>
      </c>
      <c r="J71" s="18" t="str">
        <f t="shared" si="22"/>
        <v>10</v>
      </c>
      <c r="K71" s="18" t="str">
        <f t="shared" si="23"/>
        <v>0</v>
      </c>
      <c r="L71" s="6">
        <v>2150.4</v>
      </c>
      <c r="M71" s="6">
        <v>3952</v>
      </c>
      <c r="N71" s="9">
        <f t="shared" si="30"/>
        <v>0.647614053487153</v>
      </c>
      <c r="O71" s="18">
        <f t="shared" si="31"/>
        <v>11.1431567907708</v>
      </c>
      <c r="P71" s="9">
        <f>VLOOKUP(B71,[1]附件4!$C$3:$H$208,6,0)</f>
        <v>0</v>
      </c>
      <c r="Q71" s="18" t="str">
        <f t="shared" si="24"/>
        <v>20</v>
      </c>
      <c r="R71" s="6">
        <v>1</v>
      </c>
      <c r="S71" s="6">
        <v>3</v>
      </c>
      <c r="T71" s="6">
        <v>2</v>
      </c>
      <c r="U71" s="6">
        <v>0</v>
      </c>
      <c r="V71" s="6">
        <f t="shared" si="25"/>
        <v>6</v>
      </c>
      <c r="W71" s="6" t="str">
        <f t="shared" si="26"/>
        <v>0</v>
      </c>
      <c r="X71" s="18">
        <f t="shared" si="27"/>
        <v>41.1431567907708</v>
      </c>
      <c r="Y71" s="6" t="str">
        <f t="shared" si="32"/>
        <v>E</v>
      </c>
      <c r="Z71" s="9" t="str">
        <f t="shared" si="28"/>
        <v>0</v>
      </c>
    </row>
    <row r="72" ht="15" spans="1:26">
      <c r="A72" s="35">
        <v>69</v>
      </c>
      <c r="B72" s="67" t="s">
        <v>107</v>
      </c>
      <c r="C72" s="6" t="s">
        <v>139</v>
      </c>
      <c r="D72" s="18">
        <v>210.4</v>
      </c>
      <c r="E72" s="6">
        <v>0</v>
      </c>
      <c r="F72" s="9">
        <f t="shared" si="29"/>
        <v>0</v>
      </c>
      <c r="G72" s="17">
        <f t="shared" si="21"/>
        <v>0</v>
      </c>
      <c r="H72" s="9">
        <v>-0.2874</v>
      </c>
      <c r="I72" s="9">
        <v>0.1027</v>
      </c>
      <c r="J72" s="18" t="str">
        <f t="shared" si="22"/>
        <v>10</v>
      </c>
      <c r="K72" s="18">
        <f t="shared" si="23"/>
        <v>7.4325</v>
      </c>
      <c r="L72" s="6">
        <v>210.4</v>
      </c>
      <c r="M72" s="6">
        <v>9010</v>
      </c>
      <c r="N72" s="9">
        <f t="shared" si="30"/>
        <v>0.977181033360809</v>
      </c>
      <c r="O72" s="18" t="str">
        <f t="shared" si="31"/>
        <v>0</v>
      </c>
      <c r="P72" s="9">
        <f>VLOOKUP(B72,[1]附件4!$C$3:$H$208,6,0)</f>
        <v>0</v>
      </c>
      <c r="Q72" s="18" t="str">
        <f t="shared" si="24"/>
        <v>20</v>
      </c>
      <c r="R72" s="6">
        <v>1</v>
      </c>
      <c r="S72" s="6">
        <v>1</v>
      </c>
      <c r="T72" s="6">
        <v>2</v>
      </c>
      <c r="U72" s="6">
        <v>0</v>
      </c>
      <c r="V72" s="6">
        <f t="shared" si="25"/>
        <v>4</v>
      </c>
      <c r="W72" s="6">
        <f t="shared" si="26"/>
        <v>3</v>
      </c>
      <c r="X72" s="18">
        <f t="shared" si="27"/>
        <v>40.4325</v>
      </c>
      <c r="Y72" s="6" t="str">
        <f t="shared" si="32"/>
        <v>E</v>
      </c>
      <c r="Z72" s="9" t="str">
        <f t="shared" si="28"/>
        <v>0</v>
      </c>
    </row>
    <row r="73" ht="15" spans="1:26">
      <c r="A73" s="35">
        <v>70</v>
      </c>
      <c r="B73" s="67" t="s">
        <v>67</v>
      </c>
      <c r="C73" s="6" t="s">
        <v>140</v>
      </c>
      <c r="D73" s="18">
        <v>277.98</v>
      </c>
      <c r="E73" s="6">
        <v>0</v>
      </c>
      <c r="F73" s="9">
        <f t="shared" si="29"/>
        <v>0</v>
      </c>
      <c r="G73" s="17">
        <f t="shared" si="21"/>
        <v>0</v>
      </c>
      <c r="H73" s="9">
        <v>0.006</v>
      </c>
      <c r="I73" s="9">
        <v>0.4364</v>
      </c>
      <c r="J73" s="18">
        <f t="shared" si="22"/>
        <v>9.85</v>
      </c>
      <c r="K73" s="18" t="str">
        <f t="shared" si="23"/>
        <v>0</v>
      </c>
      <c r="L73" s="6">
        <v>277.98</v>
      </c>
      <c r="M73" s="6">
        <v>7742</v>
      </c>
      <c r="N73" s="9">
        <f t="shared" si="30"/>
        <v>0.965339065683456</v>
      </c>
      <c r="O73" s="18" t="str">
        <f t="shared" si="31"/>
        <v>0</v>
      </c>
      <c r="P73" s="9">
        <f>VLOOKUP(B73,[1]附件4!$C$3:$H$208,6,0)</f>
        <v>0</v>
      </c>
      <c r="Q73" s="18" t="str">
        <f t="shared" si="24"/>
        <v>20</v>
      </c>
      <c r="R73" s="6">
        <v>2</v>
      </c>
      <c r="S73" s="6">
        <v>0</v>
      </c>
      <c r="T73" s="6">
        <v>0</v>
      </c>
      <c r="U73" s="6">
        <v>0</v>
      </c>
      <c r="V73" s="6">
        <f t="shared" si="25"/>
        <v>2</v>
      </c>
      <c r="W73" s="6">
        <f t="shared" si="26"/>
        <v>9</v>
      </c>
      <c r="X73" s="18">
        <f t="shared" si="27"/>
        <v>38.85</v>
      </c>
      <c r="Y73" s="6" t="s">
        <v>17</v>
      </c>
      <c r="Z73" s="9" t="str">
        <f t="shared" si="28"/>
        <v>0</v>
      </c>
    </row>
  </sheetData>
  <mergeCells count="1">
    <mergeCell ref="A2:Z2"/>
  </mergeCells>
  <pageMargins left="0.7" right="0.7" top="0.75" bottom="0.75" header="0.3" footer="0.3"/>
  <pageSetup paperSize="8" scale="6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79"/>
  <sheetViews>
    <sheetView workbookViewId="0">
      <selection activeCell="B3" sqref="B3:T79"/>
    </sheetView>
  </sheetViews>
  <sheetFormatPr defaultColWidth="9.1" defaultRowHeight="14.1"/>
  <cols>
    <col min="1" max="1" width="5.06666666666667" customWidth="1"/>
    <col min="2" max="2" width="36.2166666666667" customWidth="1"/>
  </cols>
  <sheetData>
    <row r="1" spans="1:1">
      <c r="A1" t="s">
        <v>141</v>
      </c>
    </row>
    <row r="2" ht="24" spans="1:20">
      <c r="A2" s="21" t="s">
        <v>142</v>
      </c>
      <c r="B2" s="21"/>
      <c r="C2" s="21"/>
      <c r="D2" s="21"/>
      <c r="E2" s="22"/>
      <c r="F2" s="21"/>
      <c r="G2" s="21"/>
      <c r="H2" s="23"/>
      <c r="I2" s="21"/>
      <c r="J2" s="21"/>
      <c r="K2" s="21"/>
      <c r="L2" s="49"/>
      <c r="M2" s="50"/>
      <c r="N2" s="50"/>
      <c r="O2" s="22"/>
      <c r="P2" s="21"/>
      <c r="Q2" s="21"/>
      <c r="R2" s="21"/>
      <c r="S2" s="21"/>
      <c r="T2" s="59"/>
    </row>
    <row r="3" ht="36" customHeight="1" spans="1:20">
      <c r="A3" s="24" t="s">
        <v>2</v>
      </c>
      <c r="B3" s="25" t="s">
        <v>114</v>
      </c>
      <c r="C3" s="26" t="s">
        <v>115</v>
      </c>
      <c r="D3" s="27" t="s">
        <v>143</v>
      </c>
      <c r="E3" s="27"/>
      <c r="F3" s="27"/>
      <c r="G3" s="27"/>
      <c r="H3" s="28" t="s">
        <v>118</v>
      </c>
      <c r="I3" s="51"/>
      <c r="J3" s="52" t="s">
        <v>126</v>
      </c>
      <c r="K3" s="53"/>
      <c r="L3" s="54" t="s">
        <v>128</v>
      </c>
      <c r="M3" s="53"/>
      <c r="N3" s="55" t="s">
        <v>144</v>
      </c>
      <c r="O3" s="56"/>
      <c r="P3" s="56"/>
      <c r="Q3" s="56"/>
      <c r="R3" s="57" t="s">
        <v>136</v>
      </c>
      <c r="S3" s="53" t="s">
        <v>137</v>
      </c>
      <c r="T3" s="53" t="s">
        <v>138</v>
      </c>
    </row>
    <row r="4" ht="60" spans="1:20">
      <c r="A4" s="24"/>
      <c r="B4" s="25"/>
      <c r="C4" s="26"/>
      <c r="D4" s="27" t="s">
        <v>145</v>
      </c>
      <c r="E4" s="29" t="s">
        <v>11</v>
      </c>
      <c r="F4" s="29" t="s">
        <v>146</v>
      </c>
      <c r="G4" s="29" t="s">
        <v>11</v>
      </c>
      <c r="H4" s="28" t="s">
        <v>147</v>
      </c>
      <c r="I4" s="51" t="s">
        <v>11</v>
      </c>
      <c r="J4" s="52" t="s">
        <v>148</v>
      </c>
      <c r="K4" s="57" t="s">
        <v>11</v>
      </c>
      <c r="L4" s="54" t="s">
        <v>148</v>
      </c>
      <c r="M4" s="57" t="s">
        <v>11</v>
      </c>
      <c r="N4" s="52" t="s">
        <v>149</v>
      </c>
      <c r="O4" s="53" t="s">
        <v>150</v>
      </c>
      <c r="P4" s="28" t="s">
        <v>133</v>
      </c>
      <c r="Q4" s="57" t="s">
        <v>11</v>
      </c>
      <c r="R4" s="57"/>
      <c r="S4" s="53"/>
      <c r="T4" s="53"/>
    </row>
    <row r="5" ht="17" customHeight="1" spans="1:20">
      <c r="A5" s="4">
        <v>1</v>
      </c>
      <c r="B5" s="30" t="s">
        <v>45</v>
      </c>
      <c r="C5" s="31" t="s">
        <v>140</v>
      </c>
      <c r="D5" s="32">
        <v>0</v>
      </c>
      <c r="E5" s="33" t="s">
        <v>151</v>
      </c>
      <c r="F5" s="32">
        <v>0</v>
      </c>
      <c r="G5" s="33" t="s">
        <v>151</v>
      </c>
      <c r="H5" s="9">
        <v>1</v>
      </c>
      <c r="I5" s="33" t="s">
        <v>152</v>
      </c>
      <c r="J5" s="9">
        <v>0</v>
      </c>
      <c r="K5" s="6">
        <v>20</v>
      </c>
      <c r="L5" s="9">
        <v>0</v>
      </c>
      <c r="M5" s="6">
        <v>20</v>
      </c>
      <c r="N5" s="6">
        <v>0</v>
      </c>
      <c r="O5" s="6">
        <v>0</v>
      </c>
      <c r="P5" s="6">
        <v>0</v>
      </c>
      <c r="Q5" s="6">
        <v>15</v>
      </c>
      <c r="R5" s="6">
        <f t="shared" ref="R5:R68" si="0">E5+G5+I5+K5+M5+Q5</f>
        <v>100</v>
      </c>
      <c r="S5" s="6" t="s">
        <v>17</v>
      </c>
      <c r="T5" s="60">
        <v>0</v>
      </c>
    </row>
    <row r="6" ht="17" customHeight="1" spans="1:20">
      <c r="A6" s="4">
        <v>2</v>
      </c>
      <c r="B6" s="30" t="s">
        <v>39</v>
      </c>
      <c r="C6" s="31" t="s">
        <v>140</v>
      </c>
      <c r="D6" s="34">
        <v>-0.1509</v>
      </c>
      <c r="E6" s="33" t="s">
        <v>151</v>
      </c>
      <c r="F6" s="34">
        <v>-0.0897</v>
      </c>
      <c r="G6" s="33" t="s">
        <v>151</v>
      </c>
      <c r="H6" s="9">
        <v>0.991490382146447</v>
      </c>
      <c r="I6" s="33" t="s">
        <v>153</v>
      </c>
      <c r="J6" s="9">
        <v>0.373394227608827</v>
      </c>
      <c r="K6" s="6">
        <v>20</v>
      </c>
      <c r="L6" s="9">
        <v>0.0152002341673059</v>
      </c>
      <c r="M6" s="6">
        <v>20</v>
      </c>
      <c r="N6" s="6">
        <v>0</v>
      </c>
      <c r="O6" s="6">
        <v>0</v>
      </c>
      <c r="P6" s="6">
        <v>0</v>
      </c>
      <c r="Q6" s="6">
        <v>15</v>
      </c>
      <c r="R6" s="6">
        <f t="shared" si="0"/>
        <v>99.8</v>
      </c>
      <c r="S6" s="6" t="s">
        <v>17</v>
      </c>
      <c r="T6" s="60">
        <v>0</v>
      </c>
    </row>
    <row r="7" ht="17" customHeight="1" spans="1:20">
      <c r="A7" s="35">
        <v>3</v>
      </c>
      <c r="B7" s="30" t="s">
        <v>40</v>
      </c>
      <c r="C7" s="31" t="s">
        <v>139</v>
      </c>
      <c r="D7" s="32">
        <v>-0.041</v>
      </c>
      <c r="E7" s="33" t="s">
        <v>151</v>
      </c>
      <c r="F7" s="32">
        <v>0.016</v>
      </c>
      <c r="G7" s="33" t="s">
        <v>151</v>
      </c>
      <c r="H7" s="9">
        <v>1.08923975794672</v>
      </c>
      <c r="I7" s="6">
        <v>25</v>
      </c>
      <c r="J7" s="9">
        <v>0.251600701011608</v>
      </c>
      <c r="K7" s="6">
        <v>20</v>
      </c>
      <c r="L7" s="9">
        <v>0.0140707243395018</v>
      </c>
      <c r="M7" s="6">
        <v>20</v>
      </c>
      <c r="N7" s="6">
        <v>0</v>
      </c>
      <c r="O7" s="6">
        <v>1</v>
      </c>
      <c r="P7" s="6">
        <v>0</v>
      </c>
      <c r="Q7" s="6">
        <v>12</v>
      </c>
      <c r="R7" s="6">
        <f t="shared" si="0"/>
        <v>97</v>
      </c>
      <c r="S7" s="6" t="s">
        <v>16</v>
      </c>
      <c r="T7" s="14">
        <v>0.25</v>
      </c>
    </row>
    <row r="8" ht="17" customHeight="1" spans="1:20">
      <c r="A8" s="4">
        <v>4</v>
      </c>
      <c r="B8" s="30" t="s">
        <v>88</v>
      </c>
      <c r="C8" s="31" t="s">
        <v>139</v>
      </c>
      <c r="D8" s="36">
        <v>-0.004</v>
      </c>
      <c r="E8" s="33" t="s">
        <v>151</v>
      </c>
      <c r="F8" s="36">
        <v>-0.1735</v>
      </c>
      <c r="G8" s="33" t="s">
        <v>151</v>
      </c>
      <c r="H8" s="34">
        <v>0.996602790744492</v>
      </c>
      <c r="I8" s="33" t="s">
        <v>154</v>
      </c>
      <c r="J8" s="9">
        <v>0</v>
      </c>
      <c r="K8" s="6">
        <v>20</v>
      </c>
      <c r="L8" s="9">
        <v>0.0078</v>
      </c>
      <c r="M8" s="6">
        <v>20</v>
      </c>
      <c r="N8" s="6">
        <v>0</v>
      </c>
      <c r="O8" s="6">
        <v>1</v>
      </c>
      <c r="P8" s="6">
        <v>0</v>
      </c>
      <c r="Q8" s="6">
        <v>12</v>
      </c>
      <c r="R8" s="6">
        <f t="shared" si="0"/>
        <v>96.9</v>
      </c>
      <c r="S8" s="6" t="s">
        <v>16</v>
      </c>
      <c r="T8" s="14">
        <v>0.25</v>
      </c>
    </row>
    <row r="9" ht="17" customHeight="1" spans="1:20">
      <c r="A9" s="35">
        <v>5</v>
      </c>
      <c r="B9" s="30" t="s">
        <v>22</v>
      </c>
      <c r="C9" s="31" t="s">
        <v>139</v>
      </c>
      <c r="D9" s="31">
        <v>3</v>
      </c>
      <c r="E9" s="33" t="s">
        <v>155</v>
      </c>
      <c r="F9" s="31" t="s">
        <v>156</v>
      </c>
      <c r="G9" s="37" t="s">
        <v>151</v>
      </c>
      <c r="H9" s="9">
        <v>1.358</v>
      </c>
      <c r="I9" s="33" t="s">
        <v>152</v>
      </c>
      <c r="J9" s="9">
        <v>0</v>
      </c>
      <c r="K9" s="6">
        <v>20</v>
      </c>
      <c r="L9" s="9">
        <v>0.000511537271197598</v>
      </c>
      <c r="M9" s="6">
        <v>20</v>
      </c>
      <c r="N9" s="6">
        <v>0</v>
      </c>
      <c r="O9" s="6">
        <v>1</v>
      </c>
      <c r="P9" s="6">
        <v>0</v>
      </c>
      <c r="Q9" s="6">
        <v>12</v>
      </c>
      <c r="R9" s="6">
        <f t="shared" si="0"/>
        <v>96.3</v>
      </c>
      <c r="S9" s="6" t="s">
        <v>16</v>
      </c>
      <c r="T9" s="14">
        <v>0.25</v>
      </c>
    </row>
    <row r="10" ht="17" customHeight="1" spans="1:20">
      <c r="A10" s="35">
        <v>6</v>
      </c>
      <c r="B10" s="30" t="s">
        <v>79</v>
      </c>
      <c r="C10" s="31" t="s">
        <v>140</v>
      </c>
      <c r="D10" s="34">
        <v>0.0372</v>
      </c>
      <c r="E10" s="33" t="s">
        <v>157</v>
      </c>
      <c r="F10" s="34">
        <v>0.0138</v>
      </c>
      <c r="G10" s="33" t="s">
        <v>158</v>
      </c>
      <c r="H10" s="9">
        <v>0.835538944729429</v>
      </c>
      <c r="I10" s="33" t="s">
        <v>159</v>
      </c>
      <c r="J10" s="9">
        <v>0</v>
      </c>
      <c r="K10" s="6">
        <v>20</v>
      </c>
      <c r="L10" s="9">
        <v>0.0067</v>
      </c>
      <c r="M10" s="6">
        <v>20</v>
      </c>
      <c r="N10" s="6">
        <v>0</v>
      </c>
      <c r="O10" s="6">
        <v>0</v>
      </c>
      <c r="P10" s="6">
        <v>0</v>
      </c>
      <c r="Q10" s="6">
        <v>15</v>
      </c>
      <c r="R10" s="6">
        <f t="shared" si="0"/>
        <v>94.6</v>
      </c>
      <c r="S10" s="6" t="s">
        <v>17</v>
      </c>
      <c r="T10" s="60">
        <v>0</v>
      </c>
    </row>
    <row r="11" ht="17" customHeight="1" spans="1:20">
      <c r="A11" s="35">
        <v>7</v>
      </c>
      <c r="B11" s="30" t="s">
        <v>53</v>
      </c>
      <c r="C11" s="31" t="s">
        <v>139</v>
      </c>
      <c r="D11" s="31">
        <v>-28</v>
      </c>
      <c r="E11" s="33" t="s">
        <v>151</v>
      </c>
      <c r="F11" s="31">
        <v>-19</v>
      </c>
      <c r="G11" s="33" t="s">
        <v>151</v>
      </c>
      <c r="H11" s="34">
        <v>0.774180832047631</v>
      </c>
      <c r="I11" s="33" t="s">
        <v>160</v>
      </c>
      <c r="J11" s="9">
        <v>0</v>
      </c>
      <c r="K11" s="6">
        <v>20</v>
      </c>
      <c r="L11" s="9">
        <v>0.0132</v>
      </c>
      <c r="M11" s="6">
        <v>20</v>
      </c>
      <c r="N11" s="6">
        <v>0</v>
      </c>
      <c r="O11" s="6">
        <v>0</v>
      </c>
      <c r="P11" s="6">
        <v>0</v>
      </c>
      <c r="Q11" s="6">
        <v>15</v>
      </c>
      <c r="R11" s="6">
        <f t="shared" si="0"/>
        <v>94.4</v>
      </c>
      <c r="S11" s="6" t="s">
        <v>16</v>
      </c>
      <c r="T11" s="14">
        <v>0.25</v>
      </c>
    </row>
    <row r="12" ht="17" customHeight="1" spans="1:20">
      <c r="A12" s="4">
        <v>8</v>
      </c>
      <c r="B12" s="30" t="s">
        <v>46</v>
      </c>
      <c r="C12" s="31" t="s">
        <v>139</v>
      </c>
      <c r="D12" s="31">
        <v>-19.23</v>
      </c>
      <c r="E12" s="33" t="s">
        <v>151</v>
      </c>
      <c r="F12" s="31">
        <v>7.13</v>
      </c>
      <c r="G12" s="33" t="s">
        <v>161</v>
      </c>
      <c r="H12" s="34">
        <v>0.951285174048534</v>
      </c>
      <c r="I12" s="33" t="s">
        <v>162</v>
      </c>
      <c r="J12" s="9">
        <v>0</v>
      </c>
      <c r="K12" s="6">
        <v>20</v>
      </c>
      <c r="L12" s="9">
        <v>0.0084</v>
      </c>
      <c r="M12" s="6">
        <v>20</v>
      </c>
      <c r="N12" s="6">
        <v>0</v>
      </c>
      <c r="O12" s="6">
        <v>1</v>
      </c>
      <c r="P12" s="6">
        <v>0</v>
      </c>
      <c r="Q12" s="6">
        <v>12</v>
      </c>
      <c r="R12" s="6">
        <f t="shared" si="0"/>
        <v>94</v>
      </c>
      <c r="S12" s="6" t="s">
        <v>16</v>
      </c>
      <c r="T12" s="14">
        <v>0.25</v>
      </c>
    </row>
    <row r="13" ht="17" customHeight="1" spans="1:20">
      <c r="A13" s="4">
        <v>9</v>
      </c>
      <c r="B13" s="30" t="s">
        <v>42</v>
      </c>
      <c r="C13" s="31" t="s">
        <v>139</v>
      </c>
      <c r="D13" s="32">
        <v>-0.1</v>
      </c>
      <c r="E13" s="33" t="s">
        <v>151</v>
      </c>
      <c r="F13" s="32">
        <v>-0.02</v>
      </c>
      <c r="G13" s="33" t="s">
        <v>151</v>
      </c>
      <c r="H13" s="9">
        <v>0.973841023250624</v>
      </c>
      <c r="I13" s="33" t="s">
        <v>163</v>
      </c>
      <c r="J13" s="9">
        <v>0.0471584059429881</v>
      </c>
      <c r="K13" s="6">
        <v>20</v>
      </c>
      <c r="L13" s="9">
        <v>0.00704939680085873</v>
      </c>
      <c r="M13" s="6">
        <v>20</v>
      </c>
      <c r="N13" s="6">
        <v>0</v>
      </c>
      <c r="O13" s="6">
        <v>2</v>
      </c>
      <c r="P13" s="6">
        <v>0</v>
      </c>
      <c r="Q13" s="6">
        <v>9</v>
      </c>
      <c r="R13" s="6">
        <f t="shared" si="0"/>
        <v>93.3</v>
      </c>
      <c r="S13" s="6" t="s">
        <v>16</v>
      </c>
      <c r="T13" s="14">
        <v>0.25</v>
      </c>
    </row>
    <row r="14" ht="17" customHeight="1" spans="1:20">
      <c r="A14" s="35">
        <v>10</v>
      </c>
      <c r="B14" s="38" t="s">
        <v>84</v>
      </c>
      <c r="C14" s="31" t="s">
        <v>139</v>
      </c>
      <c r="D14" s="32">
        <v>1.82</v>
      </c>
      <c r="E14" s="33" t="s">
        <v>164</v>
      </c>
      <c r="F14" s="32">
        <v>-0.75</v>
      </c>
      <c r="G14" s="33" t="s">
        <v>151</v>
      </c>
      <c r="H14" s="34">
        <v>0.749930462582522</v>
      </c>
      <c r="I14" s="33" t="s">
        <v>165</v>
      </c>
      <c r="J14" s="9">
        <v>0.108637504629439</v>
      </c>
      <c r="K14" s="6">
        <v>20</v>
      </c>
      <c r="L14" s="9">
        <v>0.0153742738810959</v>
      </c>
      <c r="M14" s="6">
        <v>20</v>
      </c>
      <c r="N14" s="6">
        <v>0</v>
      </c>
      <c r="O14" s="6">
        <v>0</v>
      </c>
      <c r="P14" s="6">
        <v>0</v>
      </c>
      <c r="Q14" s="6">
        <v>15</v>
      </c>
      <c r="R14" s="6">
        <f t="shared" si="0"/>
        <v>93.2</v>
      </c>
      <c r="S14" s="6" t="s">
        <v>16</v>
      </c>
      <c r="T14" s="14">
        <v>0.25</v>
      </c>
    </row>
    <row r="15" ht="17" customHeight="1" spans="1:20">
      <c r="A15" s="35">
        <v>11</v>
      </c>
      <c r="B15" s="30" t="s">
        <v>43</v>
      </c>
      <c r="C15" s="31" t="s">
        <v>140</v>
      </c>
      <c r="D15" s="34">
        <v>-0.1679</v>
      </c>
      <c r="E15" s="33" t="s">
        <v>151</v>
      </c>
      <c r="F15" s="9">
        <v>0.0378539489975047</v>
      </c>
      <c r="G15" s="33" t="s">
        <v>157</v>
      </c>
      <c r="H15" s="9">
        <v>0.988729075296204</v>
      </c>
      <c r="I15" s="33" t="s">
        <v>166</v>
      </c>
      <c r="J15" s="9">
        <v>0</v>
      </c>
      <c r="K15" s="6">
        <v>20</v>
      </c>
      <c r="L15" s="9">
        <v>0.00242792526488819</v>
      </c>
      <c r="M15" s="6">
        <v>20</v>
      </c>
      <c r="N15" s="6">
        <v>0</v>
      </c>
      <c r="O15" s="6">
        <v>2</v>
      </c>
      <c r="P15" s="6">
        <v>0</v>
      </c>
      <c r="Q15" s="6">
        <v>9</v>
      </c>
      <c r="R15" s="6">
        <f t="shared" si="0"/>
        <v>92.7</v>
      </c>
      <c r="S15" s="6" t="s">
        <v>17</v>
      </c>
      <c r="T15" s="60">
        <v>0</v>
      </c>
    </row>
    <row r="16" ht="17" customHeight="1" spans="1:20">
      <c r="A16" s="35">
        <v>12</v>
      </c>
      <c r="B16" s="30" t="s">
        <v>81</v>
      </c>
      <c r="C16" s="31" t="s">
        <v>139</v>
      </c>
      <c r="D16" s="34">
        <v>-0.2956</v>
      </c>
      <c r="E16" s="33" t="s">
        <v>151</v>
      </c>
      <c r="F16" s="6">
        <v>0</v>
      </c>
      <c r="G16" s="33" t="s">
        <v>151</v>
      </c>
      <c r="H16" s="9">
        <v>0.7037</v>
      </c>
      <c r="I16" s="33" t="s">
        <v>167</v>
      </c>
      <c r="J16" s="9">
        <v>0</v>
      </c>
      <c r="K16" s="6">
        <v>20</v>
      </c>
      <c r="L16" s="9">
        <v>0.000149964093449393</v>
      </c>
      <c r="M16" s="6">
        <v>20</v>
      </c>
      <c r="N16" s="6">
        <v>0</v>
      </c>
      <c r="O16" s="6">
        <v>0</v>
      </c>
      <c r="P16" s="6">
        <v>0</v>
      </c>
      <c r="Q16" s="6">
        <v>15</v>
      </c>
      <c r="R16" s="6">
        <f t="shared" si="0"/>
        <v>92.6</v>
      </c>
      <c r="S16" s="6" t="s">
        <v>16</v>
      </c>
      <c r="T16" s="14">
        <v>0.25</v>
      </c>
    </row>
    <row r="17" ht="17" customHeight="1" spans="1:20">
      <c r="A17" s="35">
        <v>13</v>
      </c>
      <c r="B17" s="30" t="s">
        <v>78</v>
      </c>
      <c r="C17" s="31" t="s">
        <v>140</v>
      </c>
      <c r="D17" s="39">
        <v>-5.78</v>
      </c>
      <c r="E17" s="33" t="s">
        <v>151</v>
      </c>
      <c r="F17" s="32">
        <v>-22.22</v>
      </c>
      <c r="G17" s="33" t="s">
        <v>151</v>
      </c>
      <c r="H17" s="34">
        <v>0.690796429166862</v>
      </c>
      <c r="I17" s="33" t="s">
        <v>168</v>
      </c>
      <c r="J17" s="9">
        <v>0</v>
      </c>
      <c r="K17" s="6">
        <v>20</v>
      </c>
      <c r="L17" s="9">
        <v>0.00802222766849061</v>
      </c>
      <c r="M17" s="6">
        <v>20</v>
      </c>
      <c r="N17" s="6">
        <v>0</v>
      </c>
      <c r="O17" s="6">
        <v>0</v>
      </c>
      <c r="P17" s="6">
        <v>0</v>
      </c>
      <c r="Q17" s="6">
        <v>15</v>
      </c>
      <c r="R17" s="6">
        <f t="shared" si="0"/>
        <v>92.3</v>
      </c>
      <c r="S17" s="6" t="s">
        <v>17</v>
      </c>
      <c r="T17" s="60">
        <v>0</v>
      </c>
    </row>
    <row r="18" ht="17" customHeight="1" spans="1:20">
      <c r="A18" s="35">
        <v>14</v>
      </c>
      <c r="B18" s="30" t="s">
        <v>80</v>
      </c>
      <c r="C18" s="31" t="s">
        <v>139</v>
      </c>
      <c r="D18" s="34">
        <v>-0.145</v>
      </c>
      <c r="E18" s="33" t="s">
        <v>151</v>
      </c>
      <c r="F18" s="34">
        <v>-0.0621</v>
      </c>
      <c r="G18" s="33" t="s">
        <v>151</v>
      </c>
      <c r="H18" s="9">
        <v>0.79959234663686</v>
      </c>
      <c r="I18" s="58" t="s">
        <v>169</v>
      </c>
      <c r="J18" s="9">
        <v>0.216021602160216</v>
      </c>
      <c r="K18" s="6">
        <v>20</v>
      </c>
      <c r="L18" s="9">
        <v>0.0161468457929455</v>
      </c>
      <c r="M18" s="6">
        <v>20</v>
      </c>
      <c r="N18" s="6">
        <v>0</v>
      </c>
      <c r="O18" s="6">
        <v>1</v>
      </c>
      <c r="P18" s="6">
        <v>0</v>
      </c>
      <c r="Q18" s="6">
        <v>12</v>
      </c>
      <c r="R18" s="6">
        <f t="shared" si="0"/>
        <v>92</v>
      </c>
      <c r="S18" s="6" t="s">
        <v>16</v>
      </c>
      <c r="T18" s="14">
        <v>0.25</v>
      </c>
    </row>
    <row r="19" ht="17" customHeight="1" spans="1:20">
      <c r="A19" s="35">
        <v>15</v>
      </c>
      <c r="B19" s="30" t="s">
        <v>19</v>
      </c>
      <c r="C19" s="31" t="s">
        <v>140</v>
      </c>
      <c r="D19" s="34">
        <v>-0.0555</v>
      </c>
      <c r="E19" s="33" t="s">
        <v>151</v>
      </c>
      <c r="F19" s="34">
        <v>-0.1124</v>
      </c>
      <c r="G19" s="33" t="s">
        <v>151</v>
      </c>
      <c r="H19" s="9">
        <v>0.794170348499803</v>
      </c>
      <c r="I19" s="33" t="s">
        <v>170</v>
      </c>
      <c r="J19" s="9">
        <v>0</v>
      </c>
      <c r="K19" s="6">
        <v>20</v>
      </c>
      <c r="L19" s="9">
        <v>0.00728617356327801</v>
      </c>
      <c r="M19" s="6">
        <v>20</v>
      </c>
      <c r="N19" s="6">
        <v>0</v>
      </c>
      <c r="O19" s="6">
        <v>1</v>
      </c>
      <c r="P19" s="6">
        <v>0</v>
      </c>
      <c r="Q19" s="6">
        <v>12</v>
      </c>
      <c r="R19" s="6">
        <f t="shared" si="0"/>
        <v>91.9</v>
      </c>
      <c r="S19" s="6" t="s">
        <v>17</v>
      </c>
      <c r="T19" s="60">
        <v>0</v>
      </c>
    </row>
    <row r="20" ht="17" customHeight="1" spans="1:20">
      <c r="A20" s="35">
        <v>16</v>
      </c>
      <c r="B20" s="30" t="s">
        <v>48</v>
      </c>
      <c r="C20" s="31" t="s">
        <v>140</v>
      </c>
      <c r="D20" s="32">
        <v>-10.85</v>
      </c>
      <c r="E20" s="33" t="s">
        <v>151</v>
      </c>
      <c r="F20" s="32">
        <v>-3.38</v>
      </c>
      <c r="G20" s="33" t="s">
        <v>151</v>
      </c>
      <c r="H20" s="9">
        <v>0.654560485926689</v>
      </c>
      <c r="I20" s="33" t="s">
        <v>171</v>
      </c>
      <c r="J20" s="9">
        <v>0.200235102779824</v>
      </c>
      <c r="K20" s="6">
        <v>20</v>
      </c>
      <c r="L20" s="9">
        <v>0.0114</v>
      </c>
      <c r="M20" s="6">
        <v>20</v>
      </c>
      <c r="N20" s="6">
        <v>0</v>
      </c>
      <c r="O20" s="6">
        <v>0</v>
      </c>
      <c r="P20" s="6">
        <v>0</v>
      </c>
      <c r="Q20" s="6">
        <v>15</v>
      </c>
      <c r="R20" s="6">
        <f t="shared" si="0"/>
        <v>91.4</v>
      </c>
      <c r="S20" s="6" t="s">
        <v>17</v>
      </c>
      <c r="T20" s="60">
        <v>0</v>
      </c>
    </row>
    <row r="21" ht="17" customHeight="1" spans="1:20">
      <c r="A21" s="35">
        <v>17</v>
      </c>
      <c r="B21" s="40" t="s">
        <v>18</v>
      </c>
      <c r="C21" s="32" t="s">
        <v>139</v>
      </c>
      <c r="D21" s="9">
        <v>-0.357373152946535</v>
      </c>
      <c r="E21" s="33" t="s">
        <v>151</v>
      </c>
      <c r="F21" s="9">
        <v>-0.224500271553369</v>
      </c>
      <c r="G21" s="33" t="s">
        <v>151</v>
      </c>
      <c r="H21" s="9">
        <v>0.89700673710649</v>
      </c>
      <c r="I21" s="33" t="s">
        <v>172</v>
      </c>
      <c r="J21" s="9">
        <v>0.0022971662573384</v>
      </c>
      <c r="K21" s="6">
        <v>20</v>
      </c>
      <c r="L21" s="9">
        <v>0.00181431802914772</v>
      </c>
      <c r="M21" s="6">
        <v>20</v>
      </c>
      <c r="N21" s="6">
        <v>0</v>
      </c>
      <c r="O21" s="6">
        <v>2</v>
      </c>
      <c r="P21" s="6">
        <v>0</v>
      </c>
      <c r="Q21" s="6">
        <v>9</v>
      </c>
      <c r="R21" s="6">
        <f t="shared" si="0"/>
        <v>91.4</v>
      </c>
      <c r="S21" s="6" t="s">
        <v>16</v>
      </c>
      <c r="T21" s="14">
        <v>0.25</v>
      </c>
    </row>
    <row r="22" ht="17" customHeight="1" spans="1:20">
      <c r="A22" s="4">
        <v>18</v>
      </c>
      <c r="B22" s="30" t="s">
        <v>50</v>
      </c>
      <c r="C22" s="31" t="s">
        <v>139</v>
      </c>
      <c r="D22" s="32">
        <v>-8.89</v>
      </c>
      <c r="E22" s="33" t="s">
        <v>151</v>
      </c>
      <c r="F22" s="32">
        <v>10.06</v>
      </c>
      <c r="G22" s="33" t="s">
        <v>173</v>
      </c>
      <c r="H22" s="9">
        <v>0.964395693317449</v>
      </c>
      <c r="I22" s="33" t="s">
        <v>174</v>
      </c>
      <c r="J22" s="9">
        <v>0</v>
      </c>
      <c r="K22" s="6">
        <v>20</v>
      </c>
      <c r="L22" s="9">
        <v>0.000689592187744839</v>
      </c>
      <c r="M22" s="6">
        <v>20</v>
      </c>
      <c r="N22" s="6">
        <v>0</v>
      </c>
      <c r="O22" s="6">
        <v>2</v>
      </c>
      <c r="P22" s="6">
        <v>0</v>
      </c>
      <c r="Q22" s="6">
        <v>9</v>
      </c>
      <c r="R22" s="6">
        <f t="shared" si="0"/>
        <v>90.6</v>
      </c>
      <c r="S22" s="6" t="s">
        <v>16</v>
      </c>
      <c r="T22" s="14">
        <v>0.25</v>
      </c>
    </row>
    <row r="23" ht="17" customHeight="1" spans="1:20">
      <c r="A23" s="35">
        <v>19</v>
      </c>
      <c r="B23" s="30" t="s">
        <v>13</v>
      </c>
      <c r="C23" s="31" t="s">
        <v>139</v>
      </c>
      <c r="D23" s="41">
        <v>-0.1273</v>
      </c>
      <c r="E23" s="33" t="s">
        <v>151</v>
      </c>
      <c r="F23" s="31">
        <v>-17.95</v>
      </c>
      <c r="G23" s="33" t="s">
        <v>151</v>
      </c>
      <c r="H23" s="34">
        <v>0.849</v>
      </c>
      <c r="I23" s="33" t="s">
        <v>175</v>
      </c>
      <c r="J23" s="9">
        <v>0.074</v>
      </c>
      <c r="K23" s="6">
        <v>20</v>
      </c>
      <c r="L23" s="9">
        <v>0.00262025421413714</v>
      </c>
      <c r="M23" s="6">
        <v>20</v>
      </c>
      <c r="N23" s="6">
        <v>0</v>
      </c>
      <c r="O23" s="6">
        <v>2</v>
      </c>
      <c r="P23" s="6">
        <v>0</v>
      </c>
      <c r="Q23" s="6">
        <v>9</v>
      </c>
      <c r="R23" s="6">
        <f t="shared" si="0"/>
        <v>90.2</v>
      </c>
      <c r="S23" s="6" t="s">
        <v>16</v>
      </c>
      <c r="T23" s="14">
        <v>0.25</v>
      </c>
    </row>
    <row r="24" ht="17" customHeight="1" spans="1:20">
      <c r="A24" s="35">
        <v>20</v>
      </c>
      <c r="B24" s="30" t="s">
        <v>37</v>
      </c>
      <c r="C24" s="31" t="s">
        <v>140</v>
      </c>
      <c r="D24" s="42">
        <v>-19.9</v>
      </c>
      <c r="E24" s="33" t="s">
        <v>151</v>
      </c>
      <c r="F24" s="42">
        <v>11.55</v>
      </c>
      <c r="G24" s="33" t="s">
        <v>176</v>
      </c>
      <c r="H24" s="9">
        <v>0.960432392110286</v>
      </c>
      <c r="I24" s="33" t="s">
        <v>177</v>
      </c>
      <c r="J24" s="9">
        <v>0</v>
      </c>
      <c r="K24" s="6">
        <v>20</v>
      </c>
      <c r="L24" s="9">
        <v>0.0178881026000897</v>
      </c>
      <c r="M24" s="6">
        <v>20</v>
      </c>
      <c r="N24" s="6">
        <v>0</v>
      </c>
      <c r="O24" s="6">
        <v>2</v>
      </c>
      <c r="P24" s="6">
        <v>0</v>
      </c>
      <c r="Q24" s="6">
        <v>9</v>
      </c>
      <c r="R24" s="6">
        <f t="shared" si="0"/>
        <v>90.1</v>
      </c>
      <c r="S24" s="6" t="s">
        <v>17</v>
      </c>
      <c r="T24" s="60">
        <v>0</v>
      </c>
    </row>
    <row r="25" ht="17" customHeight="1" spans="1:20">
      <c r="A25" s="35">
        <v>21</v>
      </c>
      <c r="B25" s="30" t="s">
        <v>76</v>
      </c>
      <c r="C25" s="31" t="s">
        <v>139</v>
      </c>
      <c r="D25" s="34">
        <v>-0.1179</v>
      </c>
      <c r="E25" s="33" t="s">
        <v>151</v>
      </c>
      <c r="F25" s="34">
        <v>-0.2035</v>
      </c>
      <c r="G25" s="33" t="s">
        <v>151</v>
      </c>
      <c r="H25" s="9">
        <v>0.826427330379533</v>
      </c>
      <c r="I25" s="33" t="s">
        <v>178</v>
      </c>
      <c r="J25" s="9">
        <v>0.0200556958643345</v>
      </c>
      <c r="K25" s="6">
        <v>20</v>
      </c>
      <c r="L25" s="9">
        <v>0.0244249373138573</v>
      </c>
      <c r="M25" s="6">
        <v>20</v>
      </c>
      <c r="N25" s="6">
        <v>0</v>
      </c>
      <c r="O25" s="6">
        <v>2</v>
      </c>
      <c r="P25" s="6">
        <v>0</v>
      </c>
      <c r="Q25" s="6">
        <v>9</v>
      </c>
      <c r="R25" s="6">
        <f t="shared" si="0"/>
        <v>89.7</v>
      </c>
      <c r="S25" s="6" t="s">
        <v>15</v>
      </c>
      <c r="T25" s="14">
        <v>0.2</v>
      </c>
    </row>
    <row r="26" ht="17" customHeight="1" spans="1:20">
      <c r="A26" s="35">
        <v>22</v>
      </c>
      <c r="B26" s="30" t="s">
        <v>91</v>
      </c>
      <c r="C26" s="31" t="s">
        <v>140</v>
      </c>
      <c r="D26" s="31">
        <v>-0.3</v>
      </c>
      <c r="E26" s="33" t="s">
        <v>151</v>
      </c>
      <c r="F26" s="31">
        <v>-0.5</v>
      </c>
      <c r="G26" s="33" t="s">
        <v>151</v>
      </c>
      <c r="H26" s="9">
        <v>0.690694975910356</v>
      </c>
      <c r="I26" s="33" t="s">
        <v>168</v>
      </c>
      <c r="J26" s="9">
        <v>0</v>
      </c>
      <c r="K26" s="6">
        <v>20</v>
      </c>
      <c r="L26" s="9">
        <v>0.0194</v>
      </c>
      <c r="M26" s="6">
        <v>20</v>
      </c>
      <c r="N26" s="6">
        <v>0</v>
      </c>
      <c r="O26" s="6">
        <v>1</v>
      </c>
      <c r="P26" s="6">
        <v>0</v>
      </c>
      <c r="Q26" s="6">
        <v>12</v>
      </c>
      <c r="R26" s="6">
        <f t="shared" si="0"/>
        <v>89.3</v>
      </c>
      <c r="S26" s="6" t="s">
        <v>17</v>
      </c>
      <c r="T26" s="60">
        <v>0</v>
      </c>
    </row>
    <row r="27" ht="17" customHeight="1" spans="1:20">
      <c r="A27" s="35">
        <v>23</v>
      </c>
      <c r="B27" s="30" t="s">
        <v>89</v>
      </c>
      <c r="C27" s="31" t="s">
        <v>139</v>
      </c>
      <c r="D27" s="34">
        <v>-0.0638</v>
      </c>
      <c r="E27" s="33" t="s">
        <v>151</v>
      </c>
      <c r="F27" s="34">
        <v>-0.0107</v>
      </c>
      <c r="G27" s="33" t="s">
        <v>151</v>
      </c>
      <c r="H27" s="34">
        <v>0.807295677841774</v>
      </c>
      <c r="I27" s="33" t="s">
        <v>179</v>
      </c>
      <c r="J27" s="9">
        <v>0</v>
      </c>
      <c r="K27" s="6">
        <v>20</v>
      </c>
      <c r="L27" s="9">
        <v>0.00770588513961755</v>
      </c>
      <c r="M27" s="6">
        <v>20</v>
      </c>
      <c r="N27" s="6">
        <v>0</v>
      </c>
      <c r="O27" s="6">
        <v>2</v>
      </c>
      <c r="P27" s="6">
        <v>0</v>
      </c>
      <c r="Q27" s="6">
        <v>9</v>
      </c>
      <c r="R27" s="6">
        <f t="shared" si="0"/>
        <v>89.2</v>
      </c>
      <c r="S27" s="6" t="s">
        <v>15</v>
      </c>
      <c r="T27" s="14">
        <v>0.2</v>
      </c>
    </row>
    <row r="28" ht="17" customHeight="1" spans="1:20">
      <c r="A28" s="35">
        <v>24</v>
      </c>
      <c r="B28" s="30" t="s">
        <v>38</v>
      </c>
      <c r="C28" s="31" t="s">
        <v>139</v>
      </c>
      <c r="D28" s="32">
        <v>0</v>
      </c>
      <c r="E28" s="33" t="s">
        <v>151</v>
      </c>
      <c r="F28" s="34">
        <v>0.806</v>
      </c>
      <c r="G28" s="33" t="s">
        <v>180</v>
      </c>
      <c r="H28" s="9">
        <v>1</v>
      </c>
      <c r="I28" s="33" t="s">
        <v>152</v>
      </c>
      <c r="J28" s="9">
        <v>0</v>
      </c>
      <c r="K28" s="6">
        <v>20</v>
      </c>
      <c r="L28" s="9">
        <v>0</v>
      </c>
      <c r="M28" s="6">
        <v>20</v>
      </c>
      <c r="N28" s="6">
        <v>0</v>
      </c>
      <c r="O28" s="6">
        <v>1</v>
      </c>
      <c r="P28" s="6">
        <v>0</v>
      </c>
      <c r="Q28" s="6">
        <v>12</v>
      </c>
      <c r="R28" s="6">
        <f t="shared" si="0"/>
        <v>87</v>
      </c>
      <c r="S28" s="6" t="s">
        <v>15</v>
      </c>
      <c r="T28" s="14">
        <v>0.2</v>
      </c>
    </row>
    <row r="29" ht="17" customHeight="1" spans="1:20">
      <c r="A29" s="35">
        <v>25</v>
      </c>
      <c r="B29" s="30" t="s">
        <v>95</v>
      </c>
      <c r="C29" s="31" t="s">
        <v>139</v>
      </c>
      <c r="D29" s="43">
        <v>-0.1795</v>
      </c>
      <c r="E29" s="33" t="s">
        <v>151</v>
      </c>
      <c r="F29" s="43">
        <v>-0.1808</v>
      </c>
      <c r="G29" s="33" t="s">
        <v>151</v>
      </c>
      <c r="H29" s="9">
        <v>0.828597375722039</v>
      </c>
      <c r="I29" s="33" t="s">
        <v>178</v>
      </c>
      <c r="J29" s="9">
        <v>0</v>
      </c>
      <c r="K29" s="6">
        <v>20</v>
      </c>
      <c r="L29" s="9">
        <v>0.010115918915484</v>
      </c>
      <c r="M29" s="6">
        <v>20</v>
      </c>
      <c r="N29" s="6">
        <v>0</v>
      </c>
      <c r="O29" s="6">
        <v>3</v>
      </c>
      <c r="P29" s="6">
        <v>0</v>
      </c>
      <c r="Q29" s="6">
        <v>6</v>
      </c>
      <c r="R29" s="6">
        <f t="shared" si="0"/>
        <v>86.7</v>
      </c>
      <c r="S29" s="6" t="s">
        <v>15</v>
      </c>
      <c r="T29" s="14">
        <v>0.2</v>
      </c>
    </row>
    <row r="30" ht="17" customHeight="1" spans="1:20">
      <c r="A30" s="35">
        <v>26</v>
      </c>
      <c r="B30" s="30" t="s">
        <v>44</v>
      </c>
      <c r="C30" s="31" t="s">
        <v>139</v>
      </c>
      <c r="D30" s="31">
        <v>-40.12</v>
      </c>
      <c r="E30" s="33" t="s">
        <v>151</v>
      </c>
      <c r="F30" s="31">
        <v>5.56</v>
      </c>
      <c r="G30" s="33" t="s">
        <v>181</v>
      </c>
      <c r="H30" s="9">
        <v>0.723840345199569</v>
      </c>
      <c r="I30" s="33" t="s">
        <v>182</v>
      </c>
      <c r="J30" s="9">
        <v>0</v>
      </c>
      <c r="K30" s="6">
        <v>20</v>
      </c>
      <c r="L30" s="9">
        <v>0.00585474273581707</v>
      </c>
      <c r="M30" s="6">
        <v>20</v>
      </c>
      <c r="N30" s="6">
        <v>0</v>
      </c>
      <c r="O30" s="6">
        <v>2</v>
      </c>
      <c r="P30" s="6">
        <v>0</v>
      </c>
      <c r="Q30" s="6">
        <v>9</v>
      </c>
      <c r="R30" s="6">
        <f t="shared" si="0"/>
        <v>85.7</v>
      </c>
      <c r="S30" s="6" t="s">
        <v>15</v>
      </c>
      <c r="T30" s="14">
        <v>0.2</v>
      </c>
    </row>
    <row r="31" ht="17" customHeight="1" spans="1:20">
      <c r="A31" s="4">
        <v>27</v>
      </c>
      <c r="B31" s="30" t="s">
        <v>58</v>
      </c>
      <c r="C31" s="31" t="s">
        <v>139</v>
      </c>
      <c r="D31" s="34">
        <v>-0.2163</v>
      </c>
      <c r="E31" s="33" t="s">
        <v>151</v>
      </c>
      <c r="F31" s="34">
        <v>-0.1768</v>
      </c>
      <c r="G31" s="33" t="s">
        <v>151</v>
      </c>
      <c r="H31" s="34">
        <v>0.544327340359578</v>
      </c>
      <c r="I31" s="33" t="s">
        <v>183</v>
      </c>
      <c r="J31" s="9">
        <v>0</v>
      </c>
      <c r="K31" s="6">
        <v>20</v>
      </c>
      <c r="L31" s="9">
        <v>0.0012</v>
      </c>
      <c r="M31" s="6">
        <v>20</v>
      </c>
      <c r="N31" s="6">
        <v>0</v>
      </c>
      <c r="O31" s="6">
        <v>1</v>
      </c>
      <c r="P31" s="6">
        <v>0</v>
      </c>
      <c r="Q31" s="6">
        <v>12</v>
      </c>
      <c r="R31" s="6">
        <f t="shared" si="0"/>
        <v>85.6</v>
      </c>
      <c r="S31" s="6" t="s">
        <v>15</v>
      </c>
      <c r="T31" s="14">
        <v>0.2</v>
      </c>
    </row>
    <row r="32" ht="17" customHeight="1" spans="1:20">
      <c r="A32" s="4">
        <v>28</v>
      </c>
      <c r="B32" s="30" t="s">
        <v>87</v>
      </c>
      <c r="C32" s="31" t="s">
        <v>139</v>
      </c>
      <c r="D32" s="41">
        <v>-0.1412</v>
      </c>
      <c r="E32" s="33" t="s">
        <v>151</v>
      </c>
      <c r="F32" s="41">
        <v>-0.1524</v>
      </c>
      <c r="G32" s="33" t="s">
        <v>151</v>
      </c>
      <c r="H32" s="9">
        <v>0.635252988438982</v>
      </c>
      <c r="I32" s="33" t="s">
        <v>184</v>
      </c>
      <c r="J32" s="9">
        <v>0.195936473151772</v>
      </c>
      <c r="K32" s="6">
        <v>20</v>
      </c>
      <c r="L32" s="9">
        <v>0.0227</v>
      </c>
      <c r="M32" s="6">
        <v>20</v>
      </c>
      <c r="N32" s="6">
        <v>0</v>
      </c>
      <c r="O32" s="6">
        <v>2</v>
      </c>
      <c r="P32" s="6">
        <v>0</v>
      </c>
      <c r="Q32" s="6">
        <v>9</v>
      </c>
      <c r="R32" s="6">
        <f t="shared" si="0"/>
        <v>84.9</v>
      </c>
      <c r="S32" s="6" t="s">
        <v>15</v>
      </c>
      <c r="T32" s="14">
        <v>0.2</v>
      </c>
    </row>
    <row r="33" ht="17" customHeight="1" spans="1:20">
      <c r="A33" s="35">
        <v>29</v>
      </c>
      <c r="B33" s="30" t="s">
        <v>93</v>
      </c>
      <c r="C33" s="31" t="s">
        <v>139</v>
      </c>
      <c r="D33" s="34">
        <v>-0.2165</v>
      </c>
      <c r="E33" s="33" t="s">
        <v>151</v>
      </c>
      <c r="F33" s="34">
        <v>-0.0625</v>
      </c>
      <c r="G33" s="33" t="s">
        <v>151</v>
      </c>
      <c r="H33" s="9">
        <v>0.683042616470803</v>
      </c>
      <c r="I33" s="33" t="s">
        <v>185</v>
      </c>
      <c r="J33" s="9">
        <v>0</v>
      </c>
      <c r="K33" s="6">
        <v>20</v>
      </c>
      <c r="L33" s="9">
        <v>0.00267617887226837</v>
      </c>
      <c r="M33" s="6">
        <v>20</v>
      </c>
      <c r="N33" s="6">
        <v>0</v>
      </c>
      <c r="O33" s="6">
        <v>3</v>
      </c>
      <c r="P33" s="6">
        <v>0</v>
      </c>
      <c r="Q33" s="6">
        <v>6</v>
      </c>
      <c r="R33" s="6">
        <f t="shared" si="0"/>
        <v>83.1</v>
      </c>
      <c r="S33" s="6" t="s">
        <v>15</v>
      </c>
      <c r="T33" s="14">
        <v>0.2</v>
      </c>
    </row>
    <row r="34" ht="17" customHeight="1" spans="1:20">
      <c r="A34" s="35">
        <v>30</v>
      </c>
      <c r="B34" s="30" t="s">
        <v>65</v>
      </c>
      <c r="C34" s="31" t="s">
        <v>139</v>
      </c>
      <c r="D34" s="31">
        <v>-9.1</v>
      </c>
      <c r="E34" s="33" t="s">
        <v>151</v>
      </c>
      <c r="F34" s="31">
        <v>-19.58</v>
      </c>
      <c r="G34" s="33" t="s">
        <v>151</v>
      </c>
      <c r="H34" s="9">
        <v>0.376390682945123</v>
      </c>
      <c r="I34" s="33" t="s">
        <v>186</v>
      </c>
      <c r="J34" s="9">
        <v>0</v>
      </c>
      <c r="K34" s="6">
        <v>20</v>
      </c>
      <c r="L34" s="9">
        <v>0.0038</v>
      </c>
      <c r="M34" s="6">
        <v>20</v>
      </c>
      <c r="N34" s="6">
        <v>0</v>
      </c>
      <c r="O34" s="6">
        <v>1</v>
      </c>
      <c r="P34" s="6">
        <v>0</v>
      </c>
      <c r="Q34" s="6">
        <v>12</v>
      </c>
      <c r="R34" s="6">
        <f t="shared" si="0"/>
        <v>81.4</v>
      </c>
      <c r="S34" s="6" t="s">
        <v>15</v>
      </c>
      <c r="T34" s="14">
        <v>0.2</v>
      </c>
    </row>
    <row r="35" ht="17" customHeight="1" spans="1:20">
      <c r="A35" s="4">
        <v>31</v>
      </c>
      <c r="B35" s="30" t="s">
        <v>83</v>
      </c>
      <c r="C35" s="31" t="s">
        <v>139</v>
      </c>
      <c r="D35" s="34">
        <v>0.0005</v>
      </c>
      <c r="E35" s="33" t="s">
        <v>151</v>
      </c>
      <c r="F35" s="34">
        <v>-0.0004</v>
      </c>
      <c r="G35" s="33" t="s">
        <v>151</v>
      </c>
      <c r="H35" s="9">
        <v>0.34518020948571</v>
      </c>
      <c r="I35" s="33" t="s">
        <v>181</v>
      </c>
      <c r="J35" s="9">
        <v>0</v>
      </c>
      <c r="K35" s="6">
        <v>20</v>
      </c>
      <c r="L35" s="9">
        <v>0.00594803333278132</v>
      </c>
      <c r="M35" s="6">
        <v>20</v>
      </c>
      <c r="N35" s="6">
        <v>0</v>
      </c>
      <c r="O35" s="6">
        <v>1</v>
      </c>
      <c r="P35" s="6">
        <v>0</v>
      </c>
      <c r="Q35" s="6">
        <v>12</v>
      </c>
      <c r="R35" s="6">
        <f t="shared" si="0"/>
        <v>80.6</v>
      </c>
      <c r="S35" s="6" t="s">
        <v>15</v>
      </c>
      <c r="T35" s="14">
        <v>0.2</v>
      </c>
    </row>
    <row r="36" ht="17" customHeight="1" spans="1:20">
      <c r="A36" s="35">
        <v>32</v>
      </c>
      <c r="B36" s="30" t="s">
        <v>49</v>
      </c>
      <c r="C36" s="31" t="s">
        <v>140</v>
      </c>
      <c r="D36" s="31">
        <v>-13.15</v>
      </c>
      <c r="E36" s="33" t="s">
        <v>151</v>
      </c>
      <c r="F36" s="31">
        <v>-4.26</v>
      </c>
      <c r="G36" s="33" t="s">
        <v>151</v>
      </c>
      <c r="H36" s="34">
        <v>0.202551834130781</v>
      </c>
      <c r="I36" s="33" t="s">
        <v>187</v>
      </c>
      <c r="J36" s="9">
        <v>0</v>
      </c>
      <c r="K36" s="6">
        <v>20</v>
      </c>
      <c r="L36" s="9">
        <v>0.0159</v>
      </c>
      <c r="M36" s="6">
        <v>20</v>
      </c>
      <c r="N36" s="6">
        <v>0</v>
      </c>
      <c r="O36" s="6">
        <v>0</v>
      </c>
      <c r="P36" s="6">
        <v>0</v>
      </c>
      <c r="Q36" s="6">
        <v>15</v>
      </c>
      <c r="R36" s="6">
        <f t="shared" si="0"/>
        <v>80.1</v>
      </c>
      <c r="S36" s="6" t="s">
        <v>17</v>
      </c>
      <c r="T36" s="60">
        <v>0</v>
      </c>
    </row>
    <row r="37" ht="17" customHeight="1" spans="1:20">
      <c r="A37" s="35">
        <v>33</v>
      </c>
      <c r="B37" s="30" t="s">
        <v>41</v>
      </c>
      <c r="C37" s="31" t="s">
        <v>139</v>
      </c>
      <c r="D37" s="41">
        <v>0.0709</v>
      </c>
      <c r="E37" s="33" t="s">
        <v>188</v>
      </c>
      <c r="F37" s="41">
        <v>0.3447</v>
      </c>
      <c r="G37" s="33" t="s">
        <v>189</v>
      </c>
      <c r="H37" s="9">
        <v>0.722014576666521</v>
      </c>
      <c r="I37" s="33" t="s">
        <v>182</v>
      </c>
      <c r="J37" s="9">
        <v>0</v>
      </c>
      <c r="K37" s="6">
        <v>20</v>
      </c>
      <c r="L37" s="9">
        <v>0.0269667888886138</v>
      </c>
      <c r="M37" s="6">
        <v>20</v>
      </c>
      <c r="N37" s="6">
        <v>0</v>
      </c>
      <c r="O37" s="6">
        <v>1</v>
      </c>
      <c r="P37" s="6">
        <v>0</v>
      </c>
      <c r="Q37" s="6">
        <v>12</v>
      </c>
      <c r="R37" s="6">
        <f t="shared" si="0"/>
        <v>80</v>
      </c>
      <c r="S37" s="6" t="s">
        <v>15</v>
      </c>
      <c r="T37" s="14">
        <v>0.2</v>
      </c>
    </row>
    <row r="38" ht="17" customHeight="1" spans="1:20">
      <c r="A38" s="35">
        <v>34</v>
      </c>
      <c r="B38" s="30" t="s">
        <v>86</v>
      </c>
      <c r="C38" s="31" t="s">
        <v>139</v>
      </c>
      <c r="D38" s="41">
        <v>0.3065</v>
      </c>
      <c r="E38" s="33" t="s">
        <v>190</v>
      </c>
      <c r="F38" s="41">
        <v>-0.371</v>
      </c>
      <c r="G38" s="33" t="s">
        <v>151</v>
      </c>
      <c r="H38" s="34">
        <v>0.488174945070154</v>
      </c>
      <c r="I38" s="33" t="s">
        <v>191</v>
      </c>
      <c r="J38" s="9">
        <v>0</v>
      </c>
      <c r="K38" s="6">
        <v>20</v>
      </c>
      <c r="L38" s="9">
        <v>0.0464585263204286</v>
      </c>
      <c r="M38" s="6">
        <v>20</v>
      </c>
      <c r="N38" s="6">
        <v>0</v>
      </c>
      <c r="O38" s="6">
        <v>0</v>
      </c>
      <c r="P38" s="6">
        <v>0</v>
      </c>
      <c r="Q38" s="6">
        <v>15</v>
      </c>
      <c r="R38" s="6">
        <f t="shared" si="0"/>
        <v>79.5</v>
      </c>
      <c r="S38" s="6" t="s">
        <v>25</v>
      </c>
      <c r="T38" s="14">
        <v>0.15</v>
      </c>
    </row>
    <row r="39" ht="17" customHeight="1" spans="1:20">
      <c r="A39" s="35">
        <v>35</v>
      </c>
      <c r="B39" s="30" t="s">
        <v>82</v>
      </c>
      <c r="C39" s="31" t="s">
        <v>139</v>
      </c>
      <c r="D39" s="41">
        <v>-0.1498</v>
      </c>
      <c r="E39" s="33" t="s">
        <v>151</v>
      </c>
      <c r="F39" s="42">
        <v>0</v>
      </c>
      <c r="G39" s="33" t="s">
        <v>151</v>
      </c>
      <c r="H39" s="9">
        <v>0.145641167903461</v>
      </c>
      <c r="I39" s="33" t="s">
        <v>192</v>
      </c>
      <c r="J39" s="9">
        <v>0.16261106916778</v>
      </c>
      <c r="K39" s="6">
        <v>20</v>
      </c>
      <c r="L39" s="9">
        <v>0.0093</v>
      </c>
      <c r="M39" s="6">
        <v>20</v>
      </c>
      <c r="N39" s="6">
        <v>0</v>
      </c>
      <c r="O39" s="6">
        <v>0</v>
      </c>
      <c r="P39" s="6">
        <v>0</v>
      </c>
      <c r="Q39" s="6">
        <v>15</v>
      </c>
      <c r="R39" s="6">
        <f t="shared" si="0"/>
        <v>78.6</v>
      </c>
      <c r="S39" s="6" t="s">
        <v>25</v>
      </c>
      <c r="T39" s="14">
        <v>0.15</v>
      </c>
    </row>
    <row r="40" ht="17" customHeight="1" spans="1:20">
      <c r="A40" s="35">
        <v>36</v>
      </c>
      <c r="B40" s="30" t="s">
        <v>96</v>
      </c>
      <c r="C40" s="31" t="s">
        <v>139</v>
      </c>
      <c r="D40" s="34">
        <v>-0.0614693589334615</v>
      </c>
      <c r="E40" s="33" t="s">
        <v>151</v>
      </c>
      <c r="F40" s="34">
        <v>-0.0923591873685338</v>
      </c>
      <c r="G40" s="33" t="s">
        <v>151</v>
      </c>
      <c r="H40" s="34">
        <v>0.488454194032951</v>
      </c>
      <c r="I40" s="33" t="s">
        <v>191</v>
      </c>
      <c r="J40" s="9">
        <v>0.309429153618656</v>
      </c>
      <c r="K40" s="6">
        <v>20</v>
      </c>
      <c r="L40" s="9">
        <v>0.00276739336704529</v>
      </c>
      <c r="M40" s="6">
        <v>20</v>
      </c>
      <c r="N40" s="6">
        <v>0</v>
      </c>
      <c r="O40" s="6">
        <v>3</v>
      </c>
      <c r="P40" s="6">
        <v>0</v>
      </c>
      <c r="Q40" s="6">
        <v>6</v>
      </c>
      <c r="R40" s="6">
        <f t="shared" si="0"/>
        <v>78.2</v>
      </c>
      <c r="S40" s="6" t="s">
        <v>25</v>
      </c>
      <c r="T40" s="14">
        <v>0.15</v>
      </c>
    </row>
    <row r="41" ht="17" customHeight="1" spans="1:20">
      <c r="A41" s="35">
        <v>37</v>
      </c>
      <c r="B41" s="30" t="s">
        <v>68</v>
      </c>
      <c r="C41" s="31" t="s">
        <v>140</v>
      </c>
      <c r="D41" s="44">
        <v>-33.29</v>
      </c>
      <c r="E41" s="33" t="s">
        <v>151</v>
      </c>
      <c r="F41" s="32">
        <v>-6.02</v>
      </c>
      <c r="G41" s="33" t="s">
        <v>151</v>
      </c>
      <c r="H41" s="34">
        <v>0.0369130473086072</v>
      </c>
      <c r="I41" s="33" t="s">
        <v>193</v>
      </c>
      <c r="J41" s="9">
        <v>0</v>
      </c>
      <c r="K41" s="6">
        <v>20</v>
      </c>
      <c r="L41" s="9">
        <v>0.0061</v>
      </c>
      <c r="M41" s="6">
        <v>20</v>
      </c>
      <c r="N41" s="6">
        <v>0</v>
      </c>
      <c r="O41" s="6">
        <v>0</v>
      </c>
      <c r="P41" s="6">
        <v>0</v>
      </c>
      <c r="Q41" s="6">
        <v>15</v>
      </c>
      <c r="R41" s="6">
        <f t="shared" si="0"/>
        <v>75.9</v>
      </c>
      <c r="S41" s="6" t="s">
        <v>17</v>
      </c>
      <c r="T41" s="60">
        <v>0</v>
      </c>
    </row>
    <row r="42" ht="17" customHeight="1" spans="1:20">
      <c r="A42" s="35">
        <v>38</v>
      </c>
      <c r="B42" s="30" t="s">
        <v>60</v>
      </c>
      <c r="C42" s="31" t="s">
        <v>140</v>
      </c>
      <c r="D42" s="34">
        <v>-0.0347</v>
      </c>
      <c r="E42" s="33" t="s">
        <v>151</v>
      </c>
      <c r="F42" s="34">
        <v>-0.5393</v>
      </c>
      <c r="G42" s="33" t="s">
        <v>151</v>
      </c>
      <c r="H42" s="34">
        <v>0.14560179792526</v>
      </c>
      <c r="I42" s="33" t="s">
        <v>192</v>
      </c>
      <c r="J42" s="9">
        <v>0</v>
      </c>
      <c r="K42" s="6">
        <v>20</v>
      </c>
      <c r="L42" s="9">
        <v>0.008</v>
      </c>
      <c r="M42" s="6">
        <v>20</v>
      </c>
      <c r="N42" s="6">
        <v>0</v>
      </c>
      <c r="O42" s="6">
        <v>1</v>
      </c>
      <c r="P42" s="6">
        <v>0</v>
      </c>
      <c r="Q42" s="6">
        <v>12</v>
      </c>
      <c r="R42" s="6">
        <f t="shared" si="0"/>
        <v>75.6</v>
      </c>
      <c r="S42" s="6" t="s">
        <v>17</v>
      </c>
      <c r="T42" s="60">
        <v>0</v>
      </c>
    </row>
    <row r="43" ht="17" customHeight="1" spans="1:20">
      <c r="A43" s="35">
        <v>39</v>
      </c>
      <c r="B43" s="40" t="s">
        <v>29</v>
      </c>
      <c r="C43" s="32" t="s">
        <v>140</v>
      </c>
      <c r="D43" s="39">
        <v>-0.6889</v>
      </c>
      <c r="E43" s="33" t="s">
        <v>151</v>
      </c>
      <c r="F43" s="39">
        <v>-0.1368</v>
      </c>
      <c r="G43" s="33" t="s">
        <v>151</v>
      </c>
      <c r="H43" s="34">
        <v>0</v>
      </c>
      <c r="I43" s="33" t="s">
        <v>180</v>
      </c>
      <c r="J43" s="9">
        <v>0</v>
      </c>
      <c r="K43" s="6">
        <v>20</v>
      </c>
      <c r="L43" s="9">
        <v>0.00536267808887956</v>
      </c>
      <c r="M43" s="6">
        <v>20</v>
      </c>
      <c r="N43" s="6">
        <v>0</v>
      </c>
      <c r="O43" s="6">
        <v>0</v>
      </c>
      <c r="P43" s="6">
        <v>0</v>
      </c>
      <c r="Q43" s="6">
        <v>15</v>
      </c>
      <c r="R43" s="6">
        <f t="shared" si="0"/>
        <v>75</v>
      </c>
      <c r="S43" s="6" t="s">
        <v>17</v>
      </c>
      <c r="T43" s="60">
        <v>0</v>
      </c>
    </row>
    <row r="44" ht="17" customHeight="1" spans="1:20">
      <c r="A44" s="35">
        <v>40</v>
      </c>
      <c r="B44" s="30" t="s">
        <v>69</v>
      </c>
      <c r="C44" s="31" t="s">
        <v>140</v>
      </c>
      <c r="D44" s="32">
        <v>-10.91</v>
      </c>
      <c r="E44" s="33" t="s">
        <v>151</v>
      </c>
      <c r="F44" s="32">
        <v>-24.57</v>
      </c>
      <c r="G44" s="33" t="s">
        <v>151</v>
      </c>
      <c r="H44" s="9">
        <v>0</v>
      </c>
      <c r="I44" s="33" t="s">
        <v>180</v>
      </c>
      <c r="J44" s="9">
        <v>0</v>
      </c>
      <c r="K44" s="6">
        <v>20</v>
      </c>
      <c r="L44" s="9">
        <v>0.0031</v>
      </c>
      <c r="M44" s="6">
        <v>20</v>
      </c>
      <c r="N44" s="6">
        <v>0</v>
      </c>
      <c r="O44" s="6">
        <v>0</v>
      </c>
      <c r="P44" s="6">
        <v>0</v>
      </c>
      <c r="Q44" s="6">
        <v>15</v>
      </c>
      <c r="R44" s="6">
        <f t="shared" si="0"/>
        <v>75</v>
      </c>
      <c r="S44" s="6" t="s">
        <v>17</v>
      </c>
      <c r="T44" s="60">
        <v>0</v>
      </c>
    </row>
    <row r="45" ht="17" customHeight="1" spans="1:20">
      <c r="A45" s="35">
        <v>41</v>
      </c>
      <c r="B45" s="30" t="s">
        <v>54</v>
      </c>
      <c r="C45" s="31" t="s">
        <v>140</v>
      </c>
      <c r="D45" s="34">
        <v>-0.1821</v>
      </c>
      <c r="E45" s="33" t="s">
        <v>151</v>
      </c>
      <c r="F45" s="34">
        <v>-0.0389</v>
      </c>
      <c r="G45" s="33" t="s">
        <v>151</v>
      </c>
      <c r="H45" s="34">
        <v>0</v>
      </c>
      <c r="I45" s="33" t="s">
        <v>180</v>
      </c>
      <c r="J45" s="9">
        <v>0</v>
      </c>
      <c r="K45" s="6">
        <v>20</v>
      </c>
      <c r="L45" s="9">
        <v>0.0105</v>
      </c>
      <c r="M45" s="6">
        <v>20</v>
      </c>
      <c r="N45" s="6">
        <v>0</v>
      </c>
      <c r="O45" s="6">
        <v>0</v>
      </c>
      <c r="P45" s="6">
        <v>0</v>
      </c>
      <c r="Q45" s="6">
        <v>15</v>
      </c>
      <c r="R45" s="6">
        <f t="shared" si="0"/>
        <v>75</v>
      </c>
      <c r="S45" s="6" t="s">
        <v>17</v>
      </c>
      <c r="T45" s="60">
        <v>0</v>
      </c>
    </row>
    <row r="46" ht="17" customHeight="1" spans="1:20">
      <c r="A46" s="35">
        <v>42</v>
      </c>
      <c r="B46" s="30" t="s">
        <v>70</v>
      </c>
      <c r="C46" s="31" t="s">
        <v>140</v>
      </c>
      <c r="D46" s="31">
        <v>-30.93</v>
      </c>
      <c r="E46" s="33" t="s">
        <v>151</v>
      </c>
      <c r="F46" s="31">
        <v>-18.38</v>
      </c>
      <c r="G46" s="33" t="s">
        <v>151</v>
      </c>
      <c r="H46" s="34">
        <v>0</v>
      </c>
      <c r="I46" s="33" t="s">
        <v>180</v>
      </c>
      <c r="J46" s="9">
        <v>0</v>
      </c>
      <c r="K46" s="6">
        <v>20</v>
      </c>
      <c r="L46" s="9">
        <v>0.0066</v>
      </c>
      <c r="M46" s="6">
        <v>20</v>
      </c>
      <c r="N46" s="6">
        <v>0</v>
      </c>
      <c r="O46" s="6">
        <v>0</v>
      </c>
      <c r="P46" s="6">
        <v>0</v>
      </c>
      <c r="Q46" s="6">
        <v>15</v>
      </c>
      <c r="R46" s="6">
        <f t="shared" si="0"/>
        <v>75</v>
      </c>
      <c r="S46" s="6" t="s">
        <v>17</v>
      </c>
      <c r="T46" s="60">
        <v>0</v>
      </c>
    </row>
    <row r="47" ht="17" customHeight="1" spans="1:20">
      <c r="A47" s="35">
        <v>43</v>
      </c>
      <c r="B47" s="30" t="s">
        <v>62</v>
      </c>
      <c r="C47" s="31" t="s">
        <v>140</v>
      </c>
      <c r="D47" s="45">
        <v>-0.301989463593745</v>
      </c>
      <c r="E47" s="33" t="s">
        <v>151</v>
      </c>
      <c r="F47" s="45">
        <v>-0.0893953880553207</v>
      </c>
      <c r="G47" s="33" t="s">
        <v>151</v>
      </c>
      <c r="H47" s="34">
        <v>0</v>
      </c>
      <c r="I47" s="33" t="s">
        <v>180</v>
      </c>
      <c r="J47" s="9">
        <v>0.219101339165803</v>
      </c>
      <c r="K47" s="6">
        <v>20</v>
      </c>
      <c r="L47" s="9">
        <v>0.023</v>
      </c>
      <c r="M47" s="6">
        <v>20</v>
      </c>
      <c r="N47" s="6">
        <v>0</v>
      </c>
      <c r="O47" s="6">
        <v>0</v>
      </c>
      <c r="P47" s="6">
        <v>0</v>
      </c>
      <c r="Q47" s="6">
        <v>15</v>
      </c>
      <c r="R47" s="6">
        <f t="shared" si="0"/>
        <v>75</v>
      </c>
      <c r="S47" s="6" t="s">
        <v>17</v>
      </c>
      <c r="T47" s="60">
        <v>0</v>
      </c>
    </row>
    <row r="48" ht="17" customHeight="1" spans="1:20">
      <c r="A48" s="35">
        <v>44</v>
      </c>
      <c r="B48" s="30" t="s">
        <v>52</v>
      </c>
      <c r="C48" s="31" t="s">
        <v>139</v>
      </c>
      <c r="D48" s="46">
        <v>-0.03</v>
      </c>
      <c r="E48" s="33" t="s">
        <v>151</v>
      </c>
      <c r="F48" s="46">
        <v>-0.15</v>
      </c>
      <c r="G48" s="33" t="s">
        <v>151</v>
      </c>
      <c r="H48" s="34">
        <v>0</v>
      </c>
      <c r="I48" s="33" t="s">
        <v>180</v>
      </c>
      <c r="J48" s="9">
        <v>0</v>
      </c>
      <c r="K48" s="6">
        <v>20</v>
      </c>
      <c r="L48" s="9">
        <v>0.0112</v>
      </c>
      <c r="M48" s="6">
        <v>20</v>
      </c>
      <c r="N48" s="6">
        <v>0</v>
      </c>
      <c r="O48" s="6">
        <v>0</v>
      </c>
      <c r="P48" s="6">
        <v>0</v>
      </c>
      <c r="Q48" s="6">
        <v>15</v>
      </c>
      <c r="R48" s="6">
        <f t="shared" si="0"/>
        <v>75</v>
      </c>
      <c r="S48" s="6" t="s">
        <v>25</v>
      </c>
      <c r="T48" s="14">
        <v>0.15</v>
      </c>
    </row>
    <row r="49" ht="17" customHeight="1" spans="1:20">
      <c r="A49" s="4">
        <v>45</v>
      </c>
      <c r="B49" s="30" t="s">
        <v>71</v>
      </c>
      <c r="C49" s="31" t="s">
        <v>139</v>
      </c>
      <c r="D49" s="41">
        <v>-0.079</v>
      </c>
      <c r="E49" s="33" t="s">
        <v>151</v>
      </c>
      <c r="F49" s="41">
        <v>-0.088</v>
      </c>
      <c r="G49" s="33" t="s">
        <v>151</v>
      </c>
      <c r="H49" s="34">
        <v>0</v>
      </c>
      <c r="I49" s="33" t="s">
        <v>180</v>
      </c>
      <c r="J49" s="9">
        <v>0</v>
      </c>
      <c r="K49" s="6">
        <v>20</v>
      </c>
      <c r="L49" s="9">
        <v>0.0174</v>
      </c>
      <c r="M49" s="6">
        <v>20</v>
      </c>
      <c r="N49" s="6">
        <v>0</v>
      </c>
      <c r="O49" s="6">
        <v>0</v>
      </c>
      <c r="P49" s="6">
        <v>0</v>
      </c>
      <c r="Q49" s="6">
        <v>15</v>
      </c>
      <c r="R49" s="6">
        <f t="shared" si="0"/>
        <v>75</v>
      </c>
      <c r="S49" s="6" t="s">
        <v>25</v>
      </c>
      <c r="T49" s="14">
        <v>0.15</v>
      </c>
    </row>
    <row r="50" ht="17" customHeight="1" spans="1:20">
      <c r="A50" s="35">
        <v>46</v>
      </c>
      <c r="B50" s="30" t="s">
        <v>72</v>
      </c>
      <c r="C50" s="31" t="s">
        <v>140</v>
      </c>
      <c r="D50" s="41">
        <v>-0.3356</v>
      </c>
      <c r="E50" s="33" t="s">
        <v>151</v>
      </c>
      <c r="F50" s="47">
        <v>-0.0988</v>
      </c>
      <c r="G50" s="33" t="s">
        <v>151</v>
      </c>
      <c r="H50" s="34">
        <v>0</v>
      </c>
      <c r="I50" s="33" t="s">
        <v>180</v>
      </c>
      <c r="J50" s="9">
        <v>0</v>
      </c>
      <c r="K50" s="6">
        <v>20</v>
      </c>
      <c r="L50" s="9">
        <v>0.0156</v>
      </c>
      <c r="M50" s="6">
        <v>20</v>
      </c>
      <c r="N50" s="6">
        <v>0</v>
      </c>
      <c r="O50" s="6">
        <v>0</v>
      </c>
      <c r="P50" s="6">
        <v>0</v>
      </c>
      <c r="Q50" s="6">
        <v>15</v>
      </c>
      <c r="R50" s="6">
        <f t="shared" si="0"/>
        <v>75</v>
      </c>
      <c r="S50" s="6" t="s">
        <v>17</v>
      </c>
      <c r="T50" s="60">
        <v>0</v>
      </c>
    </row>
    <row r="51" ht="17" customHeight="1" spans="1:20">
      <c r="A51" s="4">
        <v>47</v>
      </c>
      <c r="B51" s="30" t="s">
        <v>194</v>
      </c>
      <c r="C51" s="31" t="s">
        <v>140</v>
      </c>
      <c r="D51" s="31">
        <v>-4.14</v>
      </c>
      <c r="E51" s="33" t="s">
        <v>151</v>
      </c>
      <c r="F51" s="31">
        <v>-11.03</v>
      </c>
      <c r="G51" s="33" t="s">
        <v>151</v>
      </c>
      <c r="H51" s="34">
        <v>0</v>
      </c>
      <c r="I51" s="33" t="s">
        <v>180</v>
      </c>
      <c r="J51" s="9">
        <v>0</v>
      </c>
      <c r="K51" s="6">
        <v>20</v>
      </c>
      <c r="L51" s="9">
        <v>0.0058</v>
      </c>
      <c r="M51" s="6">
        <v>20</v>
      </c>
      <c r="N51" s="6">
        <v>0</v>
      </c>
      <c r="O51" s="6">
        <v>0</v>
      </c>
      <c r="P51" s="6">
        <v>0</v>
      </c>
      <c r="Q51" s="6">
        <v>15</v>
      </c>
      <c r="R51" s="6">
        <f t="shared" si="0"/>
        <v>75</v>
      </c>
      <c r="S51" s="6" t="s">
        <v>17</v>
      </c>
      <c r="T51" s="60">
        <v>0</v>
      </c>
    </row>
    <row r="52" ht="17" customHeight="1" spans="1:20">
      <c r="A52" s="4">
        <v>48</v>
      </c>
      <c r="B52" s="30" t="s">
        <v>23</v>
      </c>
      <c r="C52" s="31" t="s">
        <v>140</v>
      </c>
      <c r="D52" s="48">
        <v>-0.3585</v>
      </c>
      <c r="E52" s="33" t="s">
        <v>151</v>
      </c>
      <c r="F52" s="48">
        <v>-0.3394</v>
      </c>
      <c r="G52" s="33" t="s">
        <v>151</v>
      </c>
      <c r="H52" s="9">
        <v>0.100499240028569</v>
      </c>
      <c r="I52" s="33" t="s">
        <v>195</v>
      </c>
      <c r="J52" s="9">
        <v>0</v>
      </c>
      <c r="K52" s="6">
        <v>20</v>
      </c>
      <c r="L52" s="9">
        <v>0.013830285718027</v>
      </c>
      <c r="M52" s="6">
        <v>20</v>
      </c>
      <c r="N52" s="6">
        <v>0</v>
      </c>
      <c r="O52" s="6">
        <v>1</v>
      </c>
      <c r="P52" s="6">
        <v>0</v>
      </c>
      <c r="Q52" s="6">
        <v>12</v>
      </c>
      <c r="R52" s="6">
        <f t="shared" si="0"/>
        <v>74.5</v>
      </c>
      <c r="S52" s="6" t="s">
        <v>17</v>
      </c>
      <c r="T52" s="60">
        <v>0</v>
      </c>
    </row>
    <row r="53" ht="17" customHeight="1" spans="1:20">
      <c r="A53" s="4">
        <v>49</v>
      </c>
      <c r="B53" s="30" t="s">
        <v>85</v>
      </c>
      <c r="C53" s="31" t="s">
        <v>140</v>
      </c>
      <c r="D53" s="41">
        <v>-0.0026</v>
      </c>
      <c r="E53" s="33" t="s">
        <v>151</v>
      </c>
      <c r="F53" s="41">
        <v>-0.0013</v>
      </c>
      <c r="G53" s="33" t="s">
        <v>151</v>
      </c>
      <c r="H53" s="9">
        <v>0.0494559099437148</v>
      </c>
      <c r="I53" s="33" t="s">
        <v>196</v>
      </c>
      <c r="J53" s="9">
        <v>0</v>
      </c>
      <c r="K53" s="6">
        <v>20</v>
      </c>
      <c r="L53" s="9">
        <v>0</v>
      </c>
      <c r="M53" s="6">
        <v>20</v>
      </c>
      <c r="N53" s="6">
        <v>0</v>
      </c>
      <c r="O53" s="6">
        <v>1</v>
      </c>
      <c r="P53" s="6">
        <v>0</v>
      </c>
      <c r="Q53" s="6">
        <v>12</v>
      </c>
      <c r="R53" s="6">
        <f t="shared" si="0"/>
        <v>73.2</v>
      </c>
      <c r="S53" s="6" t="s">
        <v>17</v>
      </c>
      <c r="T53" s="61">
        <v>0.15</v>
      </c>
    </row>
    <row r="54" ht="17" customHeight="1" spans="1:20">
      <c r="A54" s="4">
        <v>50</v>
      </c>
      <c r="B54" s="30" t="s">
        <v>64</v>
      </c>
      <c r="C54" s="31" t="s">
        <v>140</v>
      </c>
      <c r="D54" s="41">
        <v>-0.2222</v>
      </c>
      <c r="E54" s="33" t="s">
        <v>151</v>
      </c>
      <c r="F54" s="41">
        <v>0.0954</v>
      </c>
      <c r="G54" s="33" t="s">
        <v>197</v>
      </c>
      <c r="H54" s="34">
        <v>0</v>
      </c>
      <c r="I54" s="33" t="s">
        <v>180</v>
      </c>
      <c r="J54" s="9">
        <v>0</v>
      </c>
      <c r="K54" s="6">
        <v>20</v>
      </c>
      <c r="L54" s="9">
        <v>0.0024</v>
      </c>
      <c r="M54" s="6">
        <v>20</v>
      </c>
      <c r="N54" s="6">
        <v>0</v>
      </c>
      <c r="O54" s="6">
        <v>0</v>
      </c>
      <c r="P54" s="6">
        <v>0</v>
      </c>
      <c r="Q54" s="6">
        <v>15</v>
      </c>
      <c r="R54" s="6">
        <f t="shared" si="0"/>
        <v>72.6</v>
      </c>
      <c r="S54" s="6" t="s">
        <v>17</v>
      </c>
      <c r="T54" s="60">
        <v>0</v>
      </c>
    </row>
    <row r="55" ht="17" customHeight="1" spans="1:20">
      <c r="A55" s="4">
        <v>51</v>
      </c>
      <c r="B55" s="30" t="s">
        <v>35</v>
      </c>
      <c r="C55" s="31" t="s">
        <v>139</v>
      </c>
      <c r="D55" s="31">
        <v>22.58</v>
      </c>
      <c r="E55" s="33" t="s">
        <v>198</v>
      </c>
      <c r="F55" s="31">
        <v>21.96</v>
      </c>
      <c r="G55" s="33" t="s">
        <v>198</v>
      </c>
      <c r="H55" s="9">
        <v>0.803538135910184</v>
      </c>
      <c r="I55" s="33" t="s">
        <v>199</v>
      </c>
      <c r="J55" s="9">
        <v>0.0629515673471622</v>
      </c>
      <c r="K55" s="6">
        <v>20</v>
      </c>
      <c r="L55" s="9">
        <v>0.00953385098084674</v>
      </c>
      <c r="M55" s="6">
        <v>20</v>
      </c>
      <c r="N55" s="6">
        <v>0</v>
      </c>
      <c r="O55" s="6">
        <v>4</v>
      </c>
      <c r="P55" s="6">
        <v>0</v>
      </c>
      <c r="Q55" s="6">
        <v>3</v>
      </c>
      <c r="R55" s="6">
        <f t="shared" si="0"/>
        <v>72.1</v>
      </c>
      <c r="S55" s="6" t="s">
        <v>25</v>
      </c>
      <c r="T55" s="14">
        <v>0.15</v>
      </c>
    </row>
    <row r="56" ht="17" customHeight="1" spans="1:20">
      <c r="A56" s="4">
        <v>52</v>
      </c>
      <c r="B56" s="30" t="s">
        <v>26</v>
      </c>
      <c r="C56" s="31" t="s">
        <v>139</v>
      </c>
      <c r="D56" s="32">
        <v>-1.489</v>
      </c>
      <c r="E56" s="33" t="s">
        <v>151</v>
      </c>
      <c r="F56" s="39">
        <v>-0.535</v>
      </c>
      <c r="G56" s="33" t="s">
        <v>151</v>
      </c>
      <c r="H56" s="34">
        <v>0</v>
      </c>
      <c r="I56" s="33" t="s">
        <v>180</v>
      </c>
      <c r="J56" s="9">
        <v>0</v>
      </c>
      <c r="K56" s="6">
        <v>20</v>
      </c>
      <c r="L56" s="9">
        <v>0.00327094464483377</v>
      </c>
      <c r="M56" s="6">
        <v>20</v>
      </c>
      <c r="N56" s="6">
        <v>0</v>
      </c>
      <c r="O56" s="6">
        <v>1</v>
      </c>
      <c r="P56" s="6">
        <v>0</v>
      </c>
      <c r="Q56" s="6">
        <v>12</v>
      </c>
      <c r="R56" s="6">
        <f t="shared" si="0"/>
        <v>72</v>
      </c>
      <c r="S56" s="6" t="s">
        <v>25</v>
      </c>
      <c r="T56" s="14">
        <v>0.15</v>
      </c>
    </row>
    <row r="57" ht="17" customHeight="1" spans="1:20">
      <c r="A57" s="35">
        <v>53</v>
      </c>
      <c r="B57" s="30" t="s">
        <v>32</v>
      </c>
      <c r="C57" s="31" t="s">
        <v>139</v>
      </c>
      <c r="D57" s="31">
        <v>0</v>
      </c>
      <c r="E57" s="33" t="s">
        <v>151</v>
      </c>
      <c r="F57" s="41">
        <v>-0.0725</v>
      </c>
      <c r="G57" s="33" t="s">
        <v>151</v>
      </c>
      <c r="H57" s="34">
        <v>0</v>
      </c>
      <c r="I57" s="33" t="s">
        <v>180</v>
      </c>
      <c r="J57" s="9">
        <v>0</v>
      </c>
      <c r="K57" s="6">
        <v>20</v>
      </c>
      <c r="L57" s="9">
        <v>0.0094</v>
      </c>
      <c r="M57" s="6">
        <v>20</v>
      </c>
      <c r="N57" s="6">
        <v>0</v>
      </c>
      <c r="O57" s="6">
        <v>1</v>
      </c>
      <c r="P57" s="6">
        <v>0</v>
      </c>
      <c r="Q57" s="6">
        <v>12</v>
      </c>
      <c r="R57" s="6">
        <f t="shared" si="0"/>
        <v>72</v>
      </c>
      <c r="S57" s="6" t="s">
        <v>25</v>
      </c>
      <c r="T57" s="14">
        <v>0.15</v>
      </c>
    </row>
    <row r="58" ht="17" customHeight="1" spans="1:20">
      <c r="A58" s="4">
        <v>54</v>
      </c>
      <c r="B58" s="30" t="s">
        <v>27</v>
      </c>
      <c r="C58" s="31" t="s">
        <v>139</v>
      </c>
      <c r="D58" s="31">
        <v>-46.53</v>
      </c>
      <c r="E58" s="33" t="s">
        <v>151</v>
      </c>
      <c r="F58" s="31">
        <v>-5.43</v>
      </c>
      <c r="G58" s="33" t="s">
        <v>151</v>
      </c>
      <c r="H58" s="34">
        <v>0</v>
      </c>
      <c r="I58" s="33" t="s">
        <v>180</v>
      </c>
      <c r="J58" s="9">
        <v>0.253296202282081</v>
      </c>
      <c r="K58" s="6">
        <v>20</v>
      </c>
      <c r="L58" s="9">
        <v>0</v>
      </c>
      <c r="M58" s="6">
        <v>20</v>
      </c>
      <c r="N58" s="6">
        <v>0</v>
      </c>
      <c r="O58" s="6">
        <v>1</v>
      </c>
      <c r="P58" s="6">
        <v>0</v>
      </c>
      <c r="Q58" s="6">
        <v>12</v>
      </c>
      <c r="R58" s="6">
        <f t="shared" si="0"/>
        <v>72</v>
      </c>
      <c r="S58" s="6" t="s">
        <v>25</v>
      </c>
      <c r="T58" s="61">
        <v>0.15</v>
      </c>
    </row>
    <row r="59" ht="17" customHeight="1" spans="1:20">
      <c r="A59" s="4">
        <v>55</v>
      </c>
      <c r="B59" s="30" t="s">
        <v>100</v>
      </c>
      <c r="C59" s="31" t="s">
        <v>139</v>
      </c>
      <c r="D59" s="31">
        <v>0</v>
      </c>
      <c r="E59" s="33" t="s">
        <v>151</v>
      </c>
      <c r="F59" s="41">
        <v>-0.0037</v>
      </c>
      <c r="G59" s="33" t="s">
        <v>151</v>
      </c>
      <c r="H59" s="34">
        <v>0</v>
      </c>
      <c r="I59" s="33" t="s">
        <v>180</v>
      </c>
      <c r="J59" s="9">
        <v>0.0648303523922564</v>
      </c>
      <c r="K59" s="6">
        <v>20</v>
      </c>
      <c r="L59" s="9">
        <v>0.00113072357897097</v>
      </c>
      <c r="M59" s="6">
        <v>20</v>
      </c>
      <c r="N59" s="6">
        <v>0</v>
      </c>
      <c r="O59" s="6">
        <v>1</v>
      </c>
      <c r="P59" s="6">
        <v>0</v>
      </c>
      <c r="Q59" s="6">
        <v>12</v>
      </c>
      <c r="R59" s="6">
        <f t="shared" si="0"/>
        <v>72</v>
      </c>
      <c r="S59" s="6" t="s">
        <v>25</v>
      </c>
      <c r="T59" s="14">
        <v>0.15</v>
      </c>
    </row>
    <row r="60" ht="17" customHeight="1" spans="1:20">
      <c r="A60" s="35">
        <v>56</v>
      </c>
      <c r="B60" s="30" t="s">
        <v>63</v>
      </c>
      <c r="C60" s="31" t="s">
        <v>139</v>
      </c>
      <c r="D60" s="34">
        <v>-0.254</v>
      </c>
      <c r="E60" s="33" t="s">
        <v>151</v>
      </c>
      <c r="F60" s="32">
        <v>-1.47</v>
      </c>
      <c r="G60" s="33" t="s">
        <v>151</v>
      </c>
      <c r="H60" s="34">
        <v>0</v>
      </c>
      <c r="I60" s="33" t="s">
        <v>180</v>
      </c>
      <c r="J60" s="9">
        <v>0.0582946174636542</v>
      </c>
      <c r="K60" s="6">
        <v>20</v>
      </c>
      <c r="L60" s="9">
        <v>0.0012</v>
      </c>
      <c r="M60" s="6">
        <v>20</v>
      </c>
      <c r="N60" s="6">
        <v>0</v>
      </c>
      <c r="O60" s="6">
        <v>1</v>
      </c>
      <c r="P60" s="6">
        <v>0</v>
      </c>
      <c r="Q60" s="6">
        <v>12</v>
      </c>
      <c r="R60" s="6">
        <f t="shared" si="0"/>
        <v>72</v>
      </c>
      <c r="S60" s="6" t="s">
        <v>25</v>
      </c>
      <c r="T60" s="14">
        <v>0.15</v>
      </c>
    </row>
    <row r="61" ht="17" customHeight="1" spans="1:20">
      <c r="A61" s="35">
        <v>57</v>
      </c>
      <c r="B61" s="30" t="s">
        <v>55</v>
      </c>
      <c r="C61" s="31" t="s">
        <v>139</v>
      </c>
      <c r="D61" s="41">
        <v>-0.2112</v>
      </c>
      <c r="E61" s="33" t="s">
        <v>151</v>
      </c>
      <c r="F61" s="41">
        <v>-0.144</v>
      </c>
      <c r="G61" s="33" t="s">
        <v>151</v>
      </c>
      <c r="H61" s="34">
        <v>0</v>
      </c>
      <c r="I61" s="33" t="s">
        <v>180</v>
      </c>
      <c r="J61" s="9">
        <v>0</v>
      </c>
      <c r="K61" s="6">
        <v>20</v>
      </c>
      <c r="L61" s="9">
        <v>0.0058</v>
      </c>
      <c r="M61" s="6">
        <v>20</v>
      </c>
      <c r="N61" s="6">
        <v>0</v>
      </c>
      <c r="O61" s="6">
        <v>1</v>
      </c>
      <c r="P61" s="6">
        <v>0</v>
      </c>
      <c r="Q61" s="6">
        <v>12</v>
      </c>
      <c r="R61" s="6">
        <f t="shared" si="0"/>
        <v>72</v>
      </c>
      <c r="S61" s="6" t="s">
        <v>25</v>
      </c>
      <c r="T61" s="14">
        <v>0.15</v>
      </c>
    </row>
    <row r="62" ht="17" customHeight="1" spans="1:20">
      <c r="A62" s="4">
        <v>58</v>
      </c>
      <c r="B62" s="30" t="s">
        <v>57</v>
      </c>
      <c r="C62" s="31" t="s">
        <v>139</v>
      </c>
      <c r="D62" s="41">
        <v>-0.3224</v>
      </c>
      <c r="E62" s="33" t="s">
        <v>151</v>
      </c>
      <c r="F62" s="41">
        <v>-0.0088</v>
      </c>
      <c r="G62" s="33" t="s">
        <v>151</v>
      </c>
      <c r="H62" s="9">
        <v>0</v>
      </c>
      <c r="I62" s="33" t="s">
        <v>180</v>
      </c>
      <c r="J62" s="9">
        <v>0</v>
      </c>
      <c r="K62" s="6">
        <v>20</v>
      </c>
      <c r="L62" s="9">
        <v>0.0029</v>
      </c>
      <c r="M62" s="6">
        <v>20</v>
      </c>
      <c r="N62" s="6">
        <v>0</v>
      </c>
      <c r="O62" s="6">
        <v>1</v>
      </c>
      <c r="P62" s="6">
        <v>0</v>
      </c>
      <c r="Q62" s="6">
        <v>12</v>
      </c>
      <c r="R62" s="6">
        <f t="shared" si="0"/>
        <v>72</v>
      </c>
      <c r="S62" s="6" t="s">
        <v>25</v>
      </c>
      <c r="T62" s="14">
        <v>0.15</v>
      </c>
    </row>
    <row r="63" ht="17" customHeight="1" spans="1:20">
      <c r="A63" s="4">
        <v>59</v>
      </c>
      <c r="B63" s="30" t="s">
        <v>67</v>
      </c>
      <c r="C63" s="31" t="s">
        <v>140</v>
      </c>
      <c r="D63" s="45">
        <v>0.1348</v>
      </c>
      <c r="E63" s="33" t="s">
        <v>200</v>
      </c>
      <c r="F63" s="45">
        <v>0.006</v>
      </c>
      <c r="G63" s="37" t="s">
        <v>151</v>
      </c>
      <c r="H63" s="34">
        <v>0</v>
      </c>
      <c r="I63" s="33" t="s">
        <v>180</v>
      </c>
      <c r="J63" s="9">
        <v>0</v>
      </c>
      <c r="K63" s="6">
        <v>20</v>
      </c>
      <c r="L63" s="9">
        <v>0</v>
      </c>
      <c r="M63" s="6">
        <v>20</v>
      </c>
      <c r="N63" s="6">
        <v>0</v>
      </c>
      <c r="O63" s="6">
        <v>0</v>
      </c>
      <c r="P63" s="6">
        <v>0</v>
      </c>
      <c r="Q63" s="6">
        <v>15</v>
      </c>
      <c r="R63" s="6">
        <f t="shared" si="0"/>
        <v>71.6</v>
      </c>
      <c r="S63" s="6" t="s">
        <v>17</v>
      </c>
      <c r="T63" s="60">
        <v>0</v>
      </c>
    </row>
    <row r="64" ht="17" customHeight="1" spans="1:20">
      <c r="A64" s="4">
        <v>60</v>
      </c>
      <c r="B64" s="30" t="s">
        <v>30</v>
      </c>
      <c r="C64" s="31" t="s">
        <v>139</v>
      </c>
      <c r="D64" s="31">
        <v>0</v>
      </c>
      <c r="E64" s="33" t="s">
        <v>151</v>
      </c>
      <c r="F64" s="41">
        <v>0.0233</v>
      </c>
      <c r="G64" s="33" t="s">
        <v>186</v>
      </c>
      <c r="H64" s="34">
        <v>0</v>
      </c>
      <c r="I64" s="33" t="s">
        <v>180</v>
      </c>
      <c r="J64" s="9">
        <v>0</v>
      </c>
      <c r="K64" s="6">
        <v>20</v>
      </c>
      <c r="L64" s="9">
        <v>0.0200042619734406</v>
      </c>
      <c r="M64" s="6">
        <v>20</v>
      </c>
      <c r="N64" s="6">
        <v>0</v>
      </c>
      <c r="O64" s="6">
        <v>1</v>
      </c>
      <c r="P64" s="6">
        <v>0</v>
      </c>
      <c r="Q64" s="6">
        <v>12</v>
      </c>
      <c r="R64" s="6">
        <f t="shared" si="0"/>
        <v>71.4</v>
      </c>
      <c r="S64" s="6" t="s">
        <v>25</v>
      </c>
      <c r="T64" s="14">
        <v>0.15</v>
      </c>
    </row>
    <row r="65" ht="17" customHeight="1" spans="1:20">
      <c r="A65" s="35">
        <v>61</v>
      </c>
      <c r="B65" s="30" t="s">
        <v>108</v>
      </c>
      <c r="C65" s="31" t="s">
        <v>140</v>
      </c>
      <c r="D65" s="31">
        <v>4.44</v>
      </c>
      <c r="E65" s="33" t="s">
        <v>157</v>
      </c>
      <c r="F65" s="31">
        <v>-3.76</v>
      </c>
      <c r="G65" s="33" t="s">
        <v>151</v>
      </c>
      <c r="H65" s="34">
        <v>0</v>
      </c>
      <c r="I65" s="33" t="s">
        <v>180</v>
      </c>
      <c r="J65" s="9">
        <v>0</v>
      </c>
      <c r="K65" s="6">
        <v>20</v>
      </c>
      <c r="L65" s="9">
        <v>0.0109890348124374</v>
      </c>
      <c r="M65" s="6">
        <v>20</v>
      </c>
      <c r="N65" s="6">
        <v>0</v>
      </c>
      <c r="O65" s="6">
        <v>1</v>
      </c>
      <c r="P65" s="6">
        <v>0</v>
      </c>
      <c r="Q65" s="6">
        <v>12</v>
      </c>
      <c r="R65" s="6">
        <f t="shared" si="0"/>
        <v>71</v>
      </c>
      <c r="S65" s="6" t="s">
        <v>17</v>
      </c>
      <c r="T65" s="60">
        <v>0</v>
      </c>
    </row>
    <row r="66" ht="17" customHeight="1" spans="1:20">
      <c r="A66" s="35">
        <v>62</v>
      </c>
      <c r="B66" s="30" t="s">
        <v>107</v>
      </c>
      <c r="C66" s="31" t="s">
        <v>139</v>
      </c>
      <c r="D66" s="41">
        <v>-0.1581</v>
      </c>
      <c r="E66" s="33" t="s">
        <v>151</v>
      </c>
      <c r="F66" s="41">
        <v>-0.1888</v>
      </c>
      <c r="G66" s="33" t="s">
        <v>151</v>
      </c>
      <c r="H66" s="34">
        <v>0</v>
      </c>
      <c r="I66" s="33" t="s">
        <v>180</v>
      </c>
      <c r="J66" s="9">
        <v>0.19085947007579</v>
      </c>
      <c r="K66" s="6">
        <v>20</v>
      </c>
      <c r="L66" s="9">
        <v>0.0011801110132337</v>
      </c>
      <c r="M66" s="6">
        <v>20</v>
      </c>
      <c r="N66" s="6">
        <v>0</v>
      </c>
      <c r="O66" s="6">
        <v>2</v>
      </c>
      <c r="P66" s="6">
        <v>0</v>
      </c>
      <c r="Q66" s="6">
        <v>9</v>
      </c>
      <c r="R66" s="6">
        <f t="shared" si="0"/>
        <v>69</v>
      </c>
      <c r="S66" s="6" t="s">
        <v>21</v>
      </c>
      <c r="T66" s="14">
        <v>0.1</v>
      </c>
    </row>
    <row r="67" ht="17" customHeight="1" spans="1:20">
      <c r="A67" s="4">
        <v>63</v>
      </c>
      <c r="B67" s="30" t="s">
        <v>73</v>
      </c>
      <c r="C67" s="31" t="s">
        <v>139</v>
      </c>
      <c r="D67" s="34">
        <v>-0.3174</v>
      </c>
      <c r="E67" s="33" t="s">
        <v>151</v>
      </c>
      <c r="F67" s="34">
        <v>-0.0157</v>
      </c>
      <c r="G67" s="33" t="s">
        <v>151</v>
      </c>
      <c r="H67" s="9">
        <v>0</v>
      </c>
      <c r="I67" s="33" t="s">
        <v>180</v>
      </c>
      <c r="J67" s="9">
        <v>0</v>
      </c>
      <c r="K67" s="6">
        <v>20</v>
      </c>
      <c r="L67" s="9">
        <v>0</v>
      </c>
      <c r="M67" s="6">
        <v>20</v>
      </c>
      <c r="N67" s="6">
        <v>0</v>
      </c>
      <c r="O67" s="6">
        <v>2</v>
      </c>
      <c r="P67" s="6">
        <v>0</v>
      </c>
      <c r="Q67" s="6">
        <v>9</v>
      </c>
      <c r="R67" s="6">
        <f t="shared" si="0"/>
        <v>69</v>
      </c>
      <c r="S67" s="6" t="s">
        <v>21</v>
      </c>
      <c r="T67" s="14">
        <v>0.1</v>
      </c>
    </row>
    <row r="68" ht="17" customHeight="1" spans="1:20">
      <c r="A68" s="35">
        <v>64</v>
      </c>
      <c r="B68" s="30" t="s">
        <v>74</v>
      </c>
      <c r="C68" s="31" t="s">
        <v>139</v>
      </c>
      <c r="D68" s="34">
        <v>0.047</v>
      </c>
      <c r="E68" s="33" t="s">
        <v>201</v>
      </c>
      <c r="F68" s="34">
        <v>0.08</v>
      </c>
      <c r="G68" s="33" t="s">
        <v>202</v>
      </c>
      <c r="H68" s="34">
        <v>0</v>
      </c>
      <c r="I68" s="33" t="s">
        <v>180</v>
      </c>
      <c r="J68" s="9">
        <v>0</v>
      </c>
      <c r="K68" s="6">
        <v>20</v>
      </c>
      <c r="L68" s="9">
        <v>0.0001</v>
      </c>
      <c r="M68" s="6">
        <v>20</v>
      </c>
      <c r="N68" s="6">
        <v>0</v>
      </c>
      <c r="O68" s="6">
        <v>1</v>
      </c>
      <c r="P68" s="6">
        <v>0</v>
      </c>
      <c r="Q68" s="6">
        <v>12</v>
      </c>
      <c r="R68" s="6">
        <f t="shared" si="0"/>
        <v>68.8</v>
      </c>
      <c r="S68" s="6" t="s">
        <v>21</v>
      </c>
      <c r="T68" s="14">
        <v>0.1</v>
      </c>
    </row>
    <row r="69" ht="17" customHeight="1" spans="1:20">
      <c r="A69" s="4">
        <v>65</v>
      </c>
      <c r="B69" s="30" t="s">
        <v>109</v>
      </c>
      <c r="C69" s="31" t="s">
        <v>139</v>
      </c>
      <c r="D69" s="41">
        <v>0.1481</v>
      </c>
      <c r="E69" s="33" t="s">
        <v>203</v>
      </c>
      <c r="F69" s="41">
        <v>-0.0483</v>
      </c>
      <c r="G69" s="33" t="s">
        <v>151</v>
      </c>
      <c r="H69" s="34">
        <v>0</v>
      </c>
      <c r="I69" s="33" t="s">
        <v>180</v>
      </c>
      <c r="J69" s="9">
        <v>0</v>
      </c>
      <c r="K69" s="6">
        <v>20</v>
      </c>
      <c r="L69" s="9">
        <v>0.00606888147354954</v>
      </c>
      <c r="M69" s="6">
        <v>20</v>
      </c>
      <c r="N69" s="6">
        <v>0</v>
      </c>
      <c r="O69" s="6">
        <v>1</v>
      </c>
      <c r="P69" s="6">
        <v>0</v>
      </c>
      <c r="Q69" s="6">
        <v>12</v>
      </c>
      <c r="R69" s="6">
        <f t="shared" ref="R69:R79" si="1">E69+G69+I69+K69+M69+Q69</f>
        <v>68.5</v>
      </c>
      <c r="S69" s="6" t="s">
        <v>21</v>
      </c>
      <c r="T69" s="14">
        <v>0.1</v>
      </c>
    </row>
    <row r="70" ht="17" customHeight="1" spans="1:20">
      <c r="A70" s="35">
        <v>66</v>
      </c>
      <c r="B70" s="30" t="s">
        <v>59</v>
      </c>
      <c r="C70" s="31" t="s">
        <v>139</v>
      </c>
      <c r="D70" s="31">
        <v>8</v>
      </c>
      <c r="E70" s="33" t="s">
        <v>202</v>
      </c>
      <c r="F70" s="31">
        <v>6</v>
      </c>
      <c r="G70" s="33" t="s">
        <v>188</v>
      </c>
      <c r="H70" s="9">
        <v>0</v>
      </c>
      <c r="I70" s="33" t="s">
        <v>180</v>
      </c>
      <c r="J70" s="9">
        <v>0</v>
      </c>
      <c r="K70" s="6">
        <v>20</v>
      </c>
      <c r="L70" s="9">
        <v>0.0028</v>
      </c>
      <c r="M70" s="6">
        <v>20</v>
      </c>
      <c r="N70" s="6">
        <v>0</v>
      </c>
      <c r="O70" s="6">
        <v>1</v>
      </c>
      <c r="P70" s="6">
        <v>0</v>
      </c>
      <c r="Q70" s="6">
        <v>12</v>
      </c>
      <c r="R70" s="6">
        <f t="shared" si="1"/>
        <v>68.5</v>
      </c>
      <c r="S70" s="6" t="s">
        <v>21</v>
      </c>
      <c r="T70" s="14">
        <v>0.1</v>
      </c>
    </row>
    <row r="71" ht="17" customHeight="1" spans="1:20">
      <c r="A71" s="35">
        <v>67</v>
      </c>
      <c r="B71" s="30" t="s">
        <v>99</v>
      </c>
      <c r="C71" s="31" t="s">
        <v>140</v>
      </c>
      <c r="D71" s="41">
        <v>-0.16654</v>
      </c>
      <c r="E71" s="33" t="s">
        <v>151</v>
      </c>
      <c r="F71" s="41">
        <v>-0.33264</v>
      </c>
      <c r="G71" s="33" t="s">
        <v>151</v>
      </c>
      <c r="H71" s="34">
        <v>0</v>
      </c>
      <c r="I71" s="33" t="s">
        <v>180</v>
      </c>
      <c r="J71" s="9">
        <v>0</v>
      </c>
      <c r="K71" s="6">
        <v>20</v>
      </c>
      <c r="L71" s="9">
        <v>0.0246279108809561</v>
      </c>
      <c r="M71" s="6">
        <v>20</v>
      </c>
      <c r="N71" s="6">
        <v>0</v>
      </c>
      <c r="O71" s="6">
        <v>3</v>
      </c>
      <c r="P71" s="6">
        <v>0</v>
      </c>
      <c r="Q71" s="6">
        <v>6</v>
      </c>
      <c r="R71" s="6">
        <f t="shared" si="1"/>
        <v>66</v>
      </c>
      <c r="S71" s="6" t="s">
        <v>17</v>
      </c>
      <c r="T71" s="60">
        <v>0</v>
      </c>
    </row>
    <row r="72" ht="17" customHeight="1" spans="1:20">
      <c r="A72" s="35">
        <v>68</v>
      </c>
      <c r="B72" s="30" t="s">
        <v>97</v>
      </c>
      <c r="C72" s="31" t="s">
        <v>139</v>
      </c>
      <c r="D72" s="31">
        <v>-2.64</v>
      </c>
      <c r="E72" s="33" t="s">
        <v>151</v>
      </c>
      <c r="F72" s="31">
        <v>-3.05</v>
      </c>
      <c r="G72" s="33" t="s">
        <v>151</v>
      </c>
      <c r="H72" s="9">
        <v>0</v>
      </c>
      <c r="I72" s="33" t="s">
        <v>180</v>
      </c>
      <c r="J72" s="9">
        <v>0</v>
      </c>
      <c r="K72" s="6">
        <v>20</v>
      </c>
      <c r="L72" s="9">
        <v>0.000377587536131865</v>
      </c>
      <c r="M72" s="6">
        <v>20</v>
      </c>
      <c r="N72" s="6">
        <v>0</v>
      </c>
      <c r="O72" s="6">
        <v>3</v>
      </c>
      <c r="P72" s="6">
        <v>0</v>
      </c>
      <c r="Q72" s="6">
        <v>6</v>
      </c>
      <c r="R72" s="6">
        <f t="shared" si="1"/>
        <v>66</v>
      </c>
      <c r="S72" s="6" t="s">
        <v>21</v>
      </c>
      <c r="T72" s="14">
        <v>0.1</v>
      </c>
    </row>
    <row r="73" ht="17" customHeight="1" spans="1:20">
      <c r="A73" s="4">
        <v>69</v>
      </c>
      <c r="B73" s="30" t="s">
        <v>110</v>
      </c>
      <c r="C73" s="31" t="s">
        <v>139</v>
      </c>
      <c r="D73" s="41">
        <v>0.097</v>
      </c>
      <c r="E73" s="33" t="s">
        <v>173</v>
      </c>
      <c r="F73" s="41">
        <v>0.021</v>
      </c>
      <c r="G73" s="33" t="s">
        <v>164</v>
      </c>
      <c r="H73" s="34">
        <v>0</v>
      </c>
      <c r="I73" s="33" t="s">
        <v>180</v>
      </c>
      <c r="J73" s="9">
        <v>0.22020287902032</v>
      </c>
      <c r="K73" s="6">
        <v>20</v>
      </c>
      <c r="L73" s="9">
        <v>0.00970974433183285</v>
      </c>
      <c r="M73" s="6">
        <v>20</v>
      </c>
      <c r="N73" s="6">
        <v>0</v>
      </c>
      <c r="O73" s="6">
        <v>2</v>
      </c>
      <c r="P73" s="6">
        <v>0</v>
      </c>
      <c r="Q73" s="6">
        <v>9</v>
      </c>
      <c r="R73" s="6">
        <f t="shared" si="1"/>
        <v>66</v>
      </c>
      <c r="S73" s="6" t="s">
        <v>21</v>
      </c>
      <c r="T73" s="14">
        <v>0.1</v>
      </c>
    </row>
    <row r="74" ht="17" customHeight="1" spans="1:20">
      <c r="A74" s="4">
        <v>70</v>
      </c>
      <c r="B74" s="30" t="s">
        <v>90</v>
      </c>
      <c r="C74" s="31" t="s">
        <v>139</v>
      </c>
      <c r="D74" s="41">
        <v>-0.4273</v>
      </c>
      <c r="E74" s="33" t="s">
        <v>151</v>
      </c>
      <c r="F74" s="41">
        <v>-0.3804</v>
      </c>
      <c r="G74" s="33" t="s">
        <v>151</v>
      </c>
      <c r="H74" s="9">
        <v>0.666526302655999</v>
      </c>
      <c r="I74" s="33" t="s">
        <v>204</v>
      </c>
      <c r="J74" s="9">
        <v>0.847632830266694</v>
      </c>
      <c r="K74" s="6">
        <v>0</v>
      </c>
      <c r="L74" s="9">
        <v>0.0048</v>
      </c>
      <c r="M74" s="6">
        <v>20</v>
      </c>
      <c r="N74" s="6">
        <v>0</v>
      </c>
      <c r="O74" s="6">
        <v>2</v>
      </c>
      <c r="P74" s="6">
        <v>0</v>
      </c>
      <c r="Q74" s="6">
        <v>9</v>
      </c>
      <c r="R74" s="6">
        <f t="shared" si="1"/>
        <v>65.7</v>
      </c>
      <c r="S74" s="6" t="s">
        <v>21</v>
      </c>
      <c r="T74" s="14">
        <v>0.1</v>
      </c>
    </row>
    <row r="75" ht="17" customHeight="1" spans="1:20">
      <c r="A75" s="35">
        <v>71</v>
      </c>
      <c r="B75" s="30" t="s">
        <v>31</v>
      </c>
      <c r="C75" s="31" t="s">
        <v>140</v>
      </c>
      <c r="D75" s="41">
        <v>0.397</v>
      </c>
      <c r="E75" s="33" t="s">
        <v>180</v>
      </c>
      <c r="F75" s="41">
        <v>-0.0046</v>
      </c>
      <c r="G75" s="33" t="s">
        <v>151</v>
      </c>
      <c r="H75" s="34">
        <v>0</v>
      </c>
      <c r="I75" s="33" t="s">
        <v>180</v>
      </c>
      <c r="J75" s="9">
        <v>0.429897962899885</v>
      </c>
      <c r="K75" s="6">
        <v>20</v>
      </c>
      <c r="L75" s="9">
        <v>0.00329068019607609</v>
      </c>
      <c r="M75" s="6">
        <v>20</v>
      </c>
      <c r="N75" s="6">
        <v>0</v>
      </c>
      <c r="O75" s="6">
        <v>0</v>
      </c>
      <c r="P75" s="6">
        <v>0</v>
      </c>
      <c r="Q75" s="6">
        <v>15</v>
      </c>
      <c r="R75" s="6">
        <f t="shared" si="1"/>
        <v>65</v>
      </c>
      <c r="S75" s="6" t="s">
        <v>17</v>
      </c>
      <c r="T75" s="60">
        <v>0</v>
      </c>
    </row>
    <row r="76" ht="17" customHeight="1" spans="1:20">
      <c r="A76" s="4">
        <v>72</v>
      </c>
      <c r="B76" s="30" t="s">
        <v>28</v>
      </c>
      <c r="C76" s="32" t="s">
        <v>140</v>
      </c>
      <c r="D76" s="31">
        <v>-15.7</v>
      </c>
      <c r="E76" s="33" t="s">
        <v>151</v>
      </c>
      <c r="F76" s="39">
        <v>-31.3</v>
      </c>
      <c r="G76" s="33" t="s">
        <v>151</v>
      </c>
      <c r="H76" s="34">
        <v>0</v>
      </c>
      <c r="I76" s="33" t="s">
        <v>180</v>
      </c>
      <c r="J76" s="9">
        <v>0.66311299246804</v>
      </c>
      <c r="K76" s="6">
        <v>10.2</v>
      </c>
      <c r="L76" s="9">
        <v>0.0083</v>
      </c>
      <c r="M76" s="6">
        <v>20</v>
      </c>
      <c r="N76" s="6">
        <v>0</v>
      </c>
      <c r="O76" s="6">
        <v>1</v>
      </c>
      <c r="P76" s="6">
        <v>0</v>
      </c>
      <c r="Q76" s="6">
        <v>12</v>
      </c>
      <c r="R76" s="6">
        <f t="shared" si="1"/>
        <v>62.2</v>
      </c>
      <c r="S76" s="6" t="s">
        <v>17</v>
      </c>
      <c r="T76" s="60">
        <v>0</v>
      </c>
    </row>
    <row r="77" ht="17" customHeight="1" spans="1:20">
      <c r="A77" s="4">
        <v>73</v>
      </c>
      <c r="B77" s="40" t="s">
        <v>33</v>
      </c>
      <c r="C77" s="32" t="s">
        <v>139</v>
      </c>
      <c r="D77" s="41">
        <v>9.3782</v>
      </c>
      <c r="E77" s="33" t="s">
        <v>180</v>
      </c>
      <c r="F77" s="41">
        <v>-0.24</v>
      </c>
      <c r="G77" s="33" t="s">
        <v>151</v>
      </c>
      <c r="H77" s="34">
        <v>0</v>
      </c>
      <c r="I77" s="33" t="s">
        <v>180</v>
      </c>
      <c r="J77" s="9">
        <v>0.397911071405177</v>
      </c>
      <c r="K77" s="6">
        <v>20</v>
      </c>
      <c r="L77" s="9">
        <v>0.00152608283627821</v>
      </c>
      <c r="M77" s="6">
        <v>20</v>
      </c>
      <c r="N77" s="6">
        <v>0</v>
      </c>
      <c r="O77" s="6">
        <v>1</v>
      </c>
      <c r="P77" s="6">
        <v>0</v>
      </c>
      <c r="Q77" s="6">
        <v>12</v>
      </c>
      <c r="R77" s="6">
        <f t="shared" si="1"/>
        <v>62</v>
      </c>
      <c r="S77" s="6" t="s">
        <v>21</v>
      </c>
      <c r="T77" s="14">
        <v>0.1</v>
      </c>
    </row>
    <row r="78" ht="17" customHeight="1" spans="1:20">
      <c r="A78" s="35">
        <v>74</v>
      </c>
      <c r="B78" s="30" t="s">
        <v>34</v>
      </c>
      <c r="C78" s="31" t="s">
        <v>139</v>
      </c>
      <c r="D78" s="41">
        <v>-0.1886</v>
      </c>
      <c r="E78" s="33" t="s">
        <v>151</v>
      </c>
      <c r="F78" s="41">
        <v>0.0641</v>
      </c>
      <c r="G78" s="33" t="s">
        <v>205</v>
      </c>
      <c r="H78" s="9">
        <v>0.666666666666667</v>
      </c>
      <c r="I78" s="33" t="s">
        <v>204</v>
      </c>
      <c r="J78" s="9">
        <v>0</v>
      </c>
      <c r="K78" s="6">
        <v>20</v>
      </c>
      <c r="L78" s="9" t="s">
        <v>156</v>
      </c>
      <c r="M78" s="6">
        <v>0</v>
      </c>
      <c r="N78" s="6">
        <v>0</v>
      </c>
      <c r="O78" s="6">
        <v>3</v>
      </c>
      <c r="P78" s="6">
        <v>0</v>
      </c>
      <c r="Q78" s="6">
        <v>6</v>
      </c>
      <c r="R78" s="6">
        <f t="shared" si="1"/>
        <v>61.1</v>
      </c>
      <c r="S78" s="6" t="s">
        <v>21</v>
      </c>
      <c r="T78" s="14">
        <v>0.1</v>
      </c>
    </row>
    <row r="79" ht="17" customHeight="1" spans="1:20">
      <c r="A79" s="4">
        <v>75</v>
      </c>
      <c r="B79" s="30" t="s">
        <v>102</v>
      </c>
      <c r="C79" s="31" t="s">
        <v>139</v>
      </c>
      <c r="D79" s="62">
        <v>-12.18</v>
      </c>
      <c r="E79" s="63" t="s">
        <v>151</v>
      </c>
      <c r="F79" s="31">
        <v>50.89</v>
      </c>
      <c r="G79" s="33" t="s">
        <v>180</v>
      </c>
      <c r="H79" s="34">
        <v>0</v>
      </c>
      <c r="I79" s="33" t="s">
        <v>180</v>
      </c>
      <c r="J79" s="9">
        <v>0.441736431233992</v>
      </c>
      <c r="K79" s="6">
        <v>20</v>
      </c>
      <c r="L79" s="9">
        <v>0.00506306068658838</v>
      </c>
      <c r="M79" s="6">
        <v>20</v>
      </c>
      <c r="N79" s="6">
        <v>0</v>
      </c>
      <c r="O79" s="6">
        <v>2</v>
      </c>
      <c r="P79" s="6">
        <v>0</v>
      </c>
      <c r="Q79" s="6">
        <v>9</v>
      </c>
      <c r="R79" s="6">
        <f t="shared" si="1"/>
        <v>59</v>
      </c>
      <c r="S79" s="6" t="s">
        <v>17</v>
      </c>
      <c r="T79" s="6">
        <v>0</v>
      </c>
    </row>
  </sheetData>
  <mergeCells count="12">
    <mergeCell ref="A2:T2"/>
    <mergeCell ref="D3:G3"/>
    <mergeCell ref="H3:I3"/>
    <mergeCell ref="J3:K3"/>
    <mergeCell ref="L3:M3"/>
    <mergeCell ref="N3:Q3"/>
    <mergeCell ref="A3:A4"/>
    <mergeCell ref="B3:B4"/>
    <mergeCell ref="C3:C4"/>
    <mergeCell ref="R3:R4"/>
    <mergeCell ref="S3:S4"/>
    <mergeCell ref="T3:T4"/>
  </mergeCells>
  <pageMargins left="0.751388888888889" right="0.751388888888889" top="1" bottom="1" header="0.5" footer="0.5"/>
  <pageSetup paperSize="8" scale="91"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7"/>
  <sheetViews>
    <sheetView topLeftCell="B1" workbookViewId="0">
      <selection activeCell="B3" sqref="B3:Y77"/>
    </sheetView>
  </sheetViews>
  <sheetFormatPr defaultColWidth="9.1" defaultRowHeight="14.1"/>
  <cols>
    <col min="1" max="1" width="5.925" customWidth="1"/>
    <col min="2" max="2" width="38.6916666666667" customWidth="1"/>
    <col min="4" max="5" width="12.4583333333333"/>
    <col min="8" max="9" width="9.29166666666667"/>
    <col min="12" max="12" width="12.4583333333333"/>
  </cols>
  <sheetData>
    <row r="1" spans="1:1">
      <c r="A1" t="s">
        <v>206</v>
      </c>
    </row>
    <row r="2" ht="24" spans="1:26">
      <c r="A2" s="1" t="s">
        <v>207</v>
      </c>
      <c r="B2" s="1"/>
      <c r="C2" s="1"/>
      <c r="D2" s="1"/>
      <c r="E2" s="1"/>
      <c r="F2" s="1"/>
      <c r="G2" s="1"/>
      <c r="H2" s="1"/>
      <c r="I2" s="1"/>
      <c r="J2" s="1"/>
      <c r="K2" s="1"/>
      <c r="L2" s="1"/>
      <c r="M2" s="1"/>
      <c r="N2" s="1"/>
      <c r="O2" s="1"/>
      <c r="P2" s="1"/>
      <c r="Q2" s="1"/>
      <c r="R2" s="1"/>
      <c r="S2" s="1"/>
      <c r="T2" s="1"/>
      <c r="U2" s="1"/>
      <c r="V2" s="1"/>
      <c r="W2" s="1"/>
      <c r="X2" s="1"/>
      <c r="Y2" s="1"/>
      <c r="Z2" s="1"/>
    </row>
    <row r="3" ht="90" spans="1:26">
      <c r="A3" s="2" t="s">
        <v>2</v>
      </c>
      <c r="B3" s="3" t="s">
        <v>114</v>
      </c>
      <c r="C3" s="3" t="s">
        <v>115</v>
      </c>
      <c r="D3" s="3" t="s">
        <v>116</v>
      </c>
      <c r="E3" s="3" t="s">
        <v>117</v>
      </c>
      <c r="F3" s="3" t="s">
        <v>118</v>
      </c>
      <c r="G3" s="3" t="s">
        <v>119</v>
      </c>
      <c r="H3" s="3" t="s">
        <v>120</v>
      </c>
      <c r="I3" s="3" t="s">
        <v>121</v>
      </c>
      <c r="J3" s="3" t="s">
        <v>122</v>
      </c>
      <c r="K3" s="3" t="s">
        <v>123</v>
      </c>
      <c r="L3" s="3" t="s">
        <v>124</v>
      </c>
      <c r="M3" s="3" t="s">
        <v>125</v>
      </c>
      <c r="N3" s="3" t="s">
        <v>126</v>
      </c>
      <c r="O3" s="3" t="s">
        <v>127</v>
      </c>
      <c r="P3" s="3" t="s">
        <v>128</v>
      </c>
      <c r="Q3" s="3" t="s">
        <v>129</v>
      </c>
      <c r="R3" s="3" t="s">
        <v>130</v>
      </c>
      <c r="S3" s="3" t="s">
        <v>131</v>
      </c>
      <c r="T3" s="3" t="s">
        <v>132</v>
      </c>
      <c r="U3" s="3" t="s">
        <v>133</v>
      </c>
      <c r="V3" s="3" t="s">
        <v>134</v>
      </c>
      <c r="W3" s="3" t="s">
        <v>135</v>
      </c>
      <c r="X3" s="3" t="s">
        <v>136</v>
      </c>
      <c r="Y3" s="3" t="s">
        <v>137</v>
      </c>
      <c r="Z3" s="2" t="s">
        <v>138</v>
      </c>
    </row>
    <row r="4" s="15" customFormat="1" ht="21" customHeight="1" spans="1:26">
      <c r="A4" s="4">
        <v>1</v>
      </c>
      <c r="B4" s="20" t="s">
        <v>51</v>
      </c>
      <c r="C4" s="6" t="s">
        <v>139</v>
      </c>
      <c r="D4" s="6">
        <v>24688.69</v>
      </c>
      <c r="E4" s="6">
        <v>24688.69</v>
      </c>
      <c r="F4" s="9">
        <f t="shared" ref="F4:F67" si="0">E4/D4</f>
        <v>1</v>
      </c>
      <c r="G4" s="17">
        <f t="shared" ref="G4:G67" si="1">((F4*100)*25)/100</f>
        <v>25</v>
      </c>
      <c r="H4" s="9">
        <v>-0.2584</v>
      </c>
      <c r="I4" s="9">
        <v>-0.1333</v>
      </c>
      <c r="J4" s="18" t="str">
        <f t="shared" ref="J4:J67" si="2">IF(H4&lt;=0,"10",IF(H4&gt;=40%,"0",10-(5*H4/0.2)))</f>
        <v>10</v>
      </c>
      <c r="K4" s="18" t="str">
        <f t="shared" ref="K4:K67" si="3">IF(I4&lt;=0,"10",IF(I4&gt;=40%,"0",10-(5*I4/0.2)))</f>
        <v>10</v>
      </c>
      <c r="L4" s="6">
        <v>24688.69</v>
      </c>
      <c r="M4" s="6">
        <v>0</v>
      </c>
      <c r="N4" s="9">
        <f t="shared" ref="N4:N67" si="4">M4/(L4+M4)</f>
        <v>0</v>
      </c>
      <c r="O4" s="18" t="str">
        <f t="shared" ref="O4:O67" si="5">IF(N4&lt;=50%,"20",IF(N4&gt;=250/300,"0",(2000-20*(N4-50%)*100*3)/100))</f>
        <v>20</v>
      </c>
      <c r="P4" s="9">
        <v>0.00844025578559</v>
      </c>
      <c r="Q4" s="18" t="str">
        <f t="shared" ref="Q4:Q67" si="6">IF(P4&lt;=5%,"20",IF(P4&gt;=25%,"0",(2000-20*(P4-5%)*100*5)/100))</f>
        <v>20</v>
      </c>
      <c r="R4" s="6">
        <v>0</v>
      </c>
      <c r="S4" s="6">
        <v>1</v>
      </c>
      <c r="T4" s="6">
        <v>0</v>
      </c>
      <c r="U4" s="6">
        <v>0</v>
      </c>
      <c r="V4" s="6">
        <f t="shared" ref="V4:V67" si="7">SUM(R4:U4)</f>
        <v>1</v>
      </c>
      <c r="W4" s="6">
        <f t="shared" ref="W4:W67" si="8">IF(V4&gt;=5,"0",0.15*(100-20*V4))</f>
        <v>12</v>
      </c>
      <c r="X4" s="18">
        <f t="shared" ref="X4:X67" si="9">G4+J4+K4+O4+Q4+W4</f>
        <v>97</v>
      </c>
      <c r="Y4" s="6" t="str">
        <f t="shared" ref="Y4:Y8" si="10">IF(X4&gt;=90,"A",IF(X4&gt;=80,"B",IF(X4&gt;=70,"C",IF(X4&gt;=60,"D","E"))))</f>
        <v>A</v>
      </c>
      <c r="Z4" s="12" t="str">
        <f t="shared" ref="Z4:Z67" si="11">IF(Y4="A","25%",IF(Y4="B","20%",IF(Y4="C","15%",IF(Y4="D","10%","0"))))</f>
        <v>25%</v>
      </c>
    </row>
    <row r="5" s="15" customFormat="1" ht="21" customHeight="1" spans="1:26">
      <c r="A5" s="4">
        <v>2</v>
      </c>
      <c r="B5" s="20" t="s">
        <v>78</v>
      </c>
      <c r="C5" s="6" t="s">
        <v>139</v>
      </c>
      <c r="D5" s="6">
        <v>225390.26</v>
      </c>
      <c r="E5" s="6">
        <v>225390.26</v>
      </c>
      <c r="F5" s="9">
        <f t="shared" si="0"/>
        <v>1</v>
      </c>
      <c r="G5" s="17">
        <f t="shared" si="1"/>
        <v>25</v>
      </c>
      <c r="H5" s="9">
        <v>-0.2222</v>
      </c>
      <c r="I5" s="9">
        <v>-0.0578</v>
      </c>
      <c r="J5" s="18" t="str">
        <f t="shared" si="2"/>
        <v>10</v>
      </c>
      <c r="K5" s="18" t="str">
        <f t="shared" si="3"/>
        <v>10</v>
      </c>
      <c r="L5" s="6">
        <v>225390.26</v>
      </c>
      <c r="M5" s="6">
        <v>0</v>
      </c>
      <c r="N5" s="9">
        <f t="shared" si="4"/>
        <v>0</v>
      </c>
      <c r="O5" s="18" t="str">
        <f t="shared" si="5"/>
        <v>20</v>
      </c>
      <c r="P5" s="9">
        <v>0.00513605203214486</v>
      </c>
      <c r="Q5" s="18" t="str">
        <f t="shared" si="6"/>
        <v>20</v>
      </c>
      <c r="R5" s="6">
        <v>0</v>
      </c>
      <c r="S5" s="6">
        <v>1</v>
      </c>
      <c r="T5" s="6">
        <v>0</v>
      </c>
      <c r="U5" s="6">
        <v>0</v>
      </c>
      <c r="V5" s="6">
        <f t="shared" si="7"/>
        <v>1</v>
      </c>
      <c r="W5" s="6">
        <f t="shared" si="8"/>
        <v>12</v>
      </c>
      <c r="X5" s="18">
        <f t="shared" si="9"/>
        <v>97</v>
      </c>
      <c r="Y5" s="6" t="str">
        <f t="shared" si="10"/>
        <v>A</v>
      </c>
      <c r="Z5" s="12" t="str">
        <f t="shared" si="11"/>
        <v>25%</v>
      </c>
    </row>
    <row r="6" s="15" customFormat="1" ht="21" customHeight="1" spans="1:26">
      <c r="A6" s="4">
        <v>3</v>
      </c>
      <c r="B6" s="20" t="s">
        <v>49</v>
      </c>
      <c r="C6" s="6" t="s">
        <v>140</v>
      </c>
      <c r="D6" s="6">
        <v>39592</v>
      </c>
      <c r="E6" s="6">
        <v>39592</v>
      </c>
      <c r="F6" s="9">
        <f t="shared" si="0"/>
        <v>1</v>
      </c>
      <c r="G6" s="17">
        <f t="shared" si="1"/>
        <v>25</v>
      </c>
      <c r="H6" s="9">
        <v>-0.1315</v>
      </c>
      <c r="I6" s="9">
        <v>-0.0426</v>
      </c>
      <c r="J6" s="18" t="str">
        <f t="shared" si="2"/>
        <v>10</v>
      </c>
      <c r="K6" s="18" t="str">
        <f t="shared" si="3"/>
        <v>10</v>
      </c>
      <c r="L6" s="6">
        <v>39592</v>
      </c>
      <c r="M6" s="6">
        <v>0</v>
      </c>
      <c r="N6" s="9">
        <f t="shared" si="4"/>
        <v>0</v>
      </c>
      <c r="O6" s="18" t="str">
        <f t="shared" si="5"/>
        <v>20</v>
      </c>
      <c r="P6" s="9">
        <v>0.0170887278243422</v>
      </c>
      <c r="Q6" s="18" t="str">
        <f t="shared" si="6"/>
        <v>20</v>
      </c>
      <c r="R6" s="6">
        <v>1</v>
      </c>
      <c r="S6" s="6">
        <v>1</v>
      </c>
      <c r="T6" s="6">
        <v>0</v>
      </c>
      <c r="U6" s="6">
        <v>0</v>
      </c>
      <c r="V6" s="6">
        <f t="shared" si="7"/>
        <v>2</v>
      </c>
      <c r="W6" s="6">
        <f t="shared" si="8"/>
        <v>9</v>
      </c>
      <c r="X6" s="18">
        <f t="shared" si="9"/>
        <v>94</v>
      </c>
      <c r="Y6" s="6" t="s">
        <v>17</v>
      </c>
      <c r="Z6" s="12" t="str">
        <f t="shared" si="11"/>
        <v>0</v>
      </c>
    </row>
    <row r="7" s="15" customFormat="1" ht="21" customHeight="1" spans="1:26">
      <c r="A7" s="4">
        <v>4</v>
      </c>
      <c r="B7" s="20" t="s">
        <v>69</v>
      </c>
      <c r="C7" s="6" t="s">
        <v>139</v>
      </c>
      <c r="D7" s="6">
        <v>34800</v>
      </c>
      <c r="E7" s="6">
        <v>25488</v>
      </c>
      <c r="F7" s="9">
        <f t="shared" si="0"/>
        <v>0.732413793103448</v>
      </c>
      <c r="G7" s="17">
        <f t="shared" si="1"/>
        <v>18.3103448275862</v>
      </c>
      <c r="H7" s="9">
        <v>-0.1091</v>
      </c>
      <c r="I7" s="9">
        <v>-0.2457</v>
      </c>
      <c r="J7" s="18" t="str">
        <f t="shared" si="2"/>
        <v>10</v>
      </c>
      <c r="K7" s="18" t="str">
        <f t="shared" si="3"/>
        <v>10</v>
      </c>
      <c r="L7" s="6">
        <v>34800</v>
      </c>
      <c r="M7" s="6">
        <v>0</v>
      </c>
      <c r="N7" s="9">
        <f t="shared" si="4"/>
        <v>0</v>
      </c>
      <c r="O7" s="18" t="str">
        <f t="shared" si="5"/>
        <v>20</v>
      </c>
      <c r="P7" s="9">
        <v>0.0129182320710115</v>
      </c>
      <c r="Q7" s="18" t="str">
        <f t="shared" si="6"/>
        <v>20</v>
      </c>
      <c r="R7" s="6">
        <v>0</v>
      </c>
      <c r="S7" s="6">
        <v>0</v>
      </c>
      <c r="T7" s="6">
        <v>0</v>
      </c>
      <c r="U7" s="6">
        <v>0</v>
      </c>
      <c r="V7" s="6">
        <f t="shared" si="7"/>
        <v>0</v>
      </c>
      <c r="W7" s="6">
        <f t="shared" si="8"/>
        <v>15</v>
      </c>
      <c r="X7" s="18">
        <f t="shared" si="9"/>
        <v>93.3103448275862</v>
      </c>
      <c r="Y7" s="6" t="str">
        <f t="shared" si="10"/>
        <v>A</v>
      </c>
      <c r="Z7" s="12" t="str">
        <f t="shared" si="11"/>
        <v>25%</v>
      </c>
    </row>
    <row r="8" s="15" customFormat="1" ht="21" customHeight="1" spans="1:26">
      <c r="A8" s="4">
        <v>5</v>
      </c>
      <c r="B8" s="20" t="s">
        <v>80</v>
      </c>
      <c r="C8" s="6" t="s">
        <v>139</v>
      </c>
      <c r="D8" s="6">
        <v>34353.7</v>
      </c>
      <c r="E8" s="6">
        <v>31056.7</v>
      </c>
      <c r="F8" s="9">
        <f t="shared" si="0"/>
        <v>0.904027804865269</v>
      </c>
      <c r="G8" s="17">
        <f t="shared" si="1"/>
        <v>22.6006951216317</v>
      </c>
      <c r="H8" s="9">
        <v>-0.2462</v>
      </c>
      <c r="I8" s="9">
        <v>-0.1372</v>
      </c>
      <c r="J8" s="18" t="str">
        <f t="shared" si="2"/>
        <v>10</v>
      </c>
      <c r="K8" s="18" t="str">
        <f t="shared" si="3"/>
        <v>10</v>
      </c>
      <c r="L8" s="6">
        <v>34353.7</v>
      </c>
      <c r="M8" s="6">
        <v>0</v>
      </c>
      <c r="N8" s="9">
        <f t="shared" si="4"/>
        <v>0</v>
      </c>
      <c r="O8" s="18" t="str">
        <f t="shared" si="5"/>
        <v>20</v>
      </c>
      <c r="P8" s="9">
        <v>0.0125087138337408</v>
      </c>
      <c r="Q8" s="18" t="str">
        <f t="shared" si="6"/>
        <v>20</v>
      </c>
      <c r="R8" s="6">
        <v>0</v>
      </c>
      <c r="S8" s="6">
        <v>1</v>
      </c>
      <c r="T8" s="6">
        <v>1</v>
      </c>
      <c r="U8" s="6">
        <v>0</v>
      </c>
      <c r="V8" s="6">
        <f t="shared" si="7"/>
        <v>2</v>
      </c>
      <c r="W8" s="6">
        <f t="shared" si="8"/>
        <v>9</v>
      </c>
      <c r="X8" s="18">
        <f t="shared" si="9"/>
        <v>91.6006951216317</v>
      </c>
      <c r="Y8" s="6" t="str">
        <f t="shared" si="10"/>
        <v>A</v>
      </c>
      <c r="Z8" s="12" t="str">
        <f t="shared" si="11"/>
        <v>25%</v>
      </c>
    </row>
    <row r="9" s="15" customFormat="1" ht="21" customHeight="1" spans="1:26">
      <c r="A9" s="4">
        <v>6</v>
      </c>
      <c r="B9" s="20" t="s">
        <v>91</v>
      </c>
      <c r="C9" s="6" t="s">
        <v>140</v>
      </c>
      <c r="D9" s="6">
        <v>26546.66</v>
      </c>
      <c r="E9" s="6">
        <v>19795.56</v>
      </c>
      <c r="F9" s="9">
        <f t="shared" si="0"/>
        <v>0.745689288219309</v>
      </c>
      <c r="G9" s="17">
        <f t="shared" si="1"/>
        <v>18.6422322054827</v>
      </c>
      <c r="H9" s="9">
        <v>-0.0277</v>
      </c>
      <c r="I9" s="9">
        <v>-0.102</v>
      </c>
      <c r="J9" s="18" t="str">
        <f t="shared" si="2"/>
        <v>10</v>
      </c>
      <c r="K9" s="18" t="str">
        <f t="shared" si="3"/>
        <v>10</v>
      </c>
      <c r="L9" s="6">
        <v>26546.66</v>
      </c>
      <c r="M9" s="6">
        <v>2550</v>
      </c>
      <c r="N9" s="9">
        <f t="shared" si="4"/>
        <v>0.0876389248800378</v>
      </c>
      <c r="O9" s="18" t="str">
        <f t="shared" si="5"/>
        <v>20</v>
      </c>
      <c r="P9" s="9">
        <v>0.0341565041166302</v>
      </c>
      <c r="Q9" s="18" t="str">
        <f t="shared" si="6"/>
        <v>20</v>
      </c>
      <c r="R9" s="6">
        <v>1</v>
      </c>
      <c r="S9" s="6">
        <v>0</v>
      </c>
      <c r="T9" s="6">
        <v>0</v>
      </c>
      <c r="U9" s="6">
        <v>0</v>
      </c>
      <c r="V9" s="6">
        <f t="shared" si="7"/>
        <v>1</v>
      </c>
      <c r="W9" s="6">
        <f t="shared" si="8"/>
        <v>12</v>
      </c>
      <c r="X9" s="18">
        <f t="shared" si="9"/>
        <v>90.6422322054827</v>
      </c>
      <c r="Y9" s="6" t="s">
        <v>17</v>
      </c>
      <c r="Z9" s="12" t="str">
        <f t="shared" si="11"/>
        <v>0</v>
      </c>
    </row>
    <row r="10" s="15" customFormat="1" ht="21" customHeight="1" spans="1:26">
      <c r="A10" s="4">
        <v>7</v>
      </c>
      <c r="B10" s="20" t="s">
        <v>42</v>
      </c>
      <c r="C10" s="6" t="s">
        <v>139</v>
      </c>
      <c r="D10" s="6">
        <v>29185.55</v>
      </c>
      <c r="E10" s="6">
        <v>27813.55</v>
      </c>
      <c r="F10" s="9">
        <f t="shared" si="0"/>
        <v>0.952990435335294</v>
      </c>
      <c r="G10" s="17">
        <f t="shared" si="1"/>
        <v>23.8247608833824</v>
      </c>
      <c r="H10" s="9">
        <v>-0.1</v>
      </c>
      <c r="I10" s="9">
        <v>-0.02</v>
      </c>
      <c r="J10" s="18" t="str">
        <f t="shared" si="2"/>
        <v>10</v>
      </c>
      <c r="K10" s="18" t="str">
        <f t="shared" si="3"/>
        <v>10</v>
      </c>
      <c r="L10" s="6">
        <v>29185.55</v>
      </c>
      <c r="M10" s="6">
        <v>0</v>
      </c>
      <c r="N10" s="9">
        <f t="shared" si="4"/>
        <v>0</v>
      </c>
      <c r="O10" s="18" t="str">
        <f t="shared" si="5"/>
        <v>20</v>
      </c>
      <c r="P10" s="9">
        <v>0.0183183332007941</v>
      </c>
      <c r="Q10" s="18" t="str">
        <f t="shared" si="6"/>
        <v>20</v>
      </c>
      <c r="R10" s="6">
        <v>0</v>
      </c>
      <c r="S10" s="6">
        <v>3</v>
      </c>
      <c r="T10" s="6">
        <v>0</v>
      </c>
      <c r="U10" s="6">
        <v>0</v>
      </c>
      <c r="V10" s="6">
        <f t="shared" si="7"/>
        <v>3</v>
      </c>
      <c r="W10" s="6">
        <f t="shared" si="8"/>
        <v>6</v>
      </c>
      <c r="X10" s="18">
        <f t="shared" si="9"/>
        <v>89.8247608833824</v>
      </c>
      <c r="Y10" s="6" t="str">
        <f t="shared" ref="Y10:Y17" si="12">IF(X10&gt;=90,"A",IF(X10&gt;=80,"B",IF(X10&gt;=70,"C",IF(X10&gt;=60,"D","E"))))</f>
        <v>B</v>
      </c>
      <c r="Z10" s="12" t="str">
        <f t="shared" si="11"/>
        <v>20%</v>
      </c>
    </row>
    <row r="11" s="15" customFormat="1" ht="21" customHeight="1" spans="1:26">
      <c r="A11" s="4">
        <v>8</v>
      </c>
      <c r="B11" s="20" t="s">
        <v>86</v>
      </c>
      <c r="C11" s="6" t="s">
        <v>139</v>
      </c>
      <c r="D11" s="6">
        <v>32315.7</v>
      </c>
      <c r="E11" s="6">
        <v>32296.1</v>
      </c>
      <c r="F11" s="9">
        <f t="shared" si="0"/>
        <v>0.99939348366274</v>
      </c>
      <c r="G11" s="17">
        <f t="shared" si="1"/>
        <v>24.9848370915685</v>
      </c>
      <c r="H11" s="9">
        <v>-0.371</v>
      </c>
      <c r="I11" s="9">
        <v>0.3065</v>
      </c>
      <c r="J11" s="18" t="str">
        <f t="shared" si="2"/>
        <v>10</v>
      </c>
      <c r="K11" s="18">
        <f t="shared" si="3"/>
        <v>2.3375</v>
      </c>
      <c r="L11" s="6">
        <v>32315.7</v>
      </c>
      <c r="M11" s="6">
        <v>0</v>
      </c>
      <c r="N11" s="9">
        <f t="shared" si="4"/>
        <v>0</v>
      </c>
      <c r="O11" s="18" t="str">
        <f t="shared" si="5"/>
        <v>20</v>
      </c>
      <c r="P11" s="9">
        <v>0.0286832340493076</v>
      </c>
      <c r="Q11" s="18" t="str">
        <f t="shared" si="6"/>
        <v>20</v>
      </c>
      <c r="R11" s="6">
        <v>0</v>
      </c>
      <c r="S11" s="6">
        <v>1</v>
      </c>
      <c r="T11" s="6">
        <v>0</v>
      </c>
      <c r="U11" s="6">
        <v>0</v>
      </c>
      <c r="V11" s="6">
        <f t="shared" si="7"/>
        <v>1</v>
      </c>
      <c r="W11" s="6">
        <f t="shared" si="8"/>
        <v>12</v>
      </c>
      <c r="X11" s="18">
        <f t="shared" si="9"/>
        <v>89.3223370915685</v>
      </c>
      <c r="Y11" s="6" t="str">
        <f t="shared" si="12"/>
        <v>B</v>
      </c>
      <c r="Z11" s="12" t="str">
        <f t="shared" si="11"/>
        <v>20%</v>
      </c>
    </row>
    <row r="12" s="15" customFormat="1" ht="21" customHeight="1" spans="1:26">
      <c r="A12" s="4">
        <v>9</v>
      </c>
      <c r="B12" s="20" t="s">
        <v>46</v>
      </c>
      <c r="C12" s="6" t="s">
        <v>139</v>
      </c>
      <c r="D12" s="6">
        <v>1189179.14</v>
      </c>
      <c r="E12" s="6">
        <v>1028777.02</v>
      </c>
      <c r="F12" s="9">
        <f t="shared" si="0"/>
        <v>0.865115259253539</v>
      </c>
      <c r="G12" s="17">
        <f t="shared" si="1"/>
        <v>21.6278814813385</v>
      </c>
      <c r="H12" s="9">
        <v>-0.1923</v>
      </c>
      <c r="I12" s="9">
        <v>0.0713</v>
      </c>
      <c r="J12" s="18" t="str">
        <f t="shared" si="2"/>
        <v>10</v>
      </c>
      <c r="K12" s="18">
        <f t="shared" si="3"/>
        <v>8.2175</v>
      </c>
      <c r="L12" s="6">
        <v>1189179.14</v>
      </c>
      <c r="M12" s="6">
        <v>0</v>
      </c>
      <c r="N12" s="9">
        <f t="shared" si="4"/>
        <v>0</v>
      </c>
      <c r="O12" s="18" t="str">
        <f t="shared" si="5"/>
        <v>20</v>
      </c>
      <c r="P12" s="9">
        <v>0.0206318669888981</v>
      </c>
      <c r="Q12" s="18" t="str">
        <f t="shared" si="6"/>
        <v>20</v>
      </c>
      <c r="R12" s="6">
        <v>0</v>
      </c>
      <c r="S12" s="6">
        <v>1</v>
      </c>
      <c r="T12" s="6">
        <v>1</v>
      </c>
      <c r="U12" s="6">
        <v>0</v>
      </c>
      <c r="V12" s="6">
        <f t="shared" si="7"/>
        <v>2</v>
      </c>
      <c r="W12" s="6">
        <f t="shared" si="8"/>
        <v>9</v>
      </c>
      <c r="X12" s="18">
        <f t="shared" si="9"/>
        <v>88.8453814813385</v>
      </c>
      <c r="Y12" s="6" t="str">
        <f t="shared" si="12"/>
        <v>B</v>
      </c>
      <c r="Z12" s="12" t="str">
        <f t="shared" si="11"/>
        <v>20%</v>
      </c>
    </row>
    <row r="13" s="15" customFormat="1" ht="21" customHeight="1" spans="1:26">
      <c r="A13" s="4">
        <v>10</v>
      </c>
      <c r="B13" s="20" t="s">
        <v>82</v>
      </c>
      <c r="C13" s="6" t="s">
        <v>139</v>
      </c>
      <c r="D13" s="6">
        <v>2755.65</v>
      </c>
      <c r="E13" s="6">
        <v>1475.25</v>
      </c>
      <c r="F13" s="9">
        <f t="shared" si="0"/>
        <v>0.53535463502259</v>
      </c>
      <c r="G13" s="17">
        <f t="shared" si="1"/>
        <v>13.3838658755647</v>
      </c>
      <c r="H13" s="9">
        <v>0</v>
      </c>
      <c r="I13" s="9">
        <v>-0.1498</v>
      </c>
      <c r="J13" s="18" t="str">
        <f t="shared" si="2"/>
        <v>10</v>
      </c>
      <c r="K13" s="18" t="str">
        <f t="shared" si="3"/>
        <v>10</v>
      </c>
      <c r="L13" s="6">
        <v>2755.65</v>
      </c>
      <c r="M13" s="6">
        <v>225</v>
      </c>
      <c r="N13" s="9">
        <f t="shared" si="4"/>
        <v>0.0754868904433597</v>
      </c>
      <c r="O13" s="18" t="str">
        <f t="shared" si="5"/>
        <v>20</v>
      </c>
      <c r="P13" s="9">
        <v>0.00589791652310866</v>
      </c>
      <c r="Q13" s="18" t="str">
        <f t="shared" si="6"/>
        <v>20</v>
      </c>
      <c r="R13" s="6">
        <v>0</v>
      </c>
      <c r="S13" s="6">
        <v>0</v>
      </c>
      <c r="T13" s="6">
        <v>0</v>
      </c>
      <c r="U13" s="6">
        <v>0</v>
      </c>
      <c r="V13" s="6">
        <f t="shared" si="7"/>
        <v>0</v>
      </c>
      <c r="W13" s="6">
        <f t="shared" si="8"/>
        <v>15</v>
      </c>
      <c r="X13" s="18">
        <f t="shared" si="9"/>
        <v>88.3838658755648</v>
      </c>
      <c r="Y13" s="6" t="str">
        <f t="shared" si="12"/>
        <v>B</v>
      </c>
      <c r="Z13" s="12" t="str">
        <f t="shared" si="11"/>
        <v>20%</v>
      </c>
    </row>
    <row r="14" s="15" customFormat="1" ht="21" customHeight="1" spans="1:26">
      <c r="A14" s="4">
        <v>11</v>
      </c>
      <c r="B14" s="20" t="s">
        <v>18</v>
      </c>
      <c r="C14" s="6" t="s">
        <v>139</v>
      </c>
      <c r="D14" s="6">
        <v>431370.13</v>
      </c>
      <c r="E14" s="6">
        <v>383923.73</v>
      </c>
      <c r="F14" s="9">
        <f t="shared" si="0"/>
        <v>0.890010001387903</v>
      </c>
      <c r="G14" s="17">
        <f t="shared" si="1"/>
        <v>22.2502500346976</v>
      </c>
      <c r="H14" s="9">
        <v>-0.357373152946535</v>
      </c>
      <c r="I14" s="9">
        <v>-0.224500271553369</v>
      </c>
      <c r="J14" s="18" t="str">
        <f t="shared" si="2"/>
        <v>10</v>
      </c>
      <c r="K14" s="18" t="str">
        <f t="shared" si="3"/>
        <v>10</v>
      </c>
      <c r="L14" s="6">
        <v>431370.13</v>
      </c>
      <c r="M14" s="6">
        <v>0</v>
      </c>
      <c r="N14" s="9">
        <f t="shared" si="4"/>
        <v>0</v>
      </c>
      <c r="O14" s="18" t="str">
        <f t="shared" si="5"/>
        <v>20</v>
      </c>
      <c r="P14" s="9">
        <v>0.00308345768666113</v>
      </c>
      <c r="Q14" s="18" t="str">
        <f t="shared" si="6"/>
        <v>20</v>
      </c>
      <c r="R14" s="6">
        <v>0</v>
      </c>
      <c r="S14" s="6">
        <v>2</v>
      </c>
      <c r="T14" s="6">
        <v>1</v>
      </c>
      <c r="U14" s="6">
        <v>0</v>
      </c>
      <c r="V14" s="6">
        <f t="shared" si="7"/>
        <v>3</v>
      </c>
      <c r="W14" s="6">
        <f t="shared" si="8"/>
        <v>6</v>
      </c>
      <c r="X14" s="18">
        <f t="shared" si="9"/>
        <v>88.2502500346976</v>
      </c>
      <c r="Y14" s="6" t="str">
        <f t="shared" si="12"/>
        <v>B</v>
      </c>
      <c r="Z14" s="12" t="str">
        <f t="shared" si="11"/>
        <v>20%</v>
      </c>
    </row>
    <row r="15" s="15" customFormat="1" ht="21" customHeight="1" spans="1:26">
      <c r="A15" s="4">
        <v>12</v>
      </c>
      <c r="B15" s="20" t="s">
        <v>95</v>
      </c>
      <c r="C15" s="6" t="s">
        <v>139</v>
      </c>
      <c r="D15" s="6">
        <v>338509.5</v>
      </c>
      <c r="E15" s="6">
        <v>338509.5</v>
      </c>
      <c r="F15" s="9">
        <f t="shared" si="0"/>
        <v>1</v>
      </c>
      <c r="G15" s="17">
        <f t="shared" si="1"/>
        <v>25</v>
      </c>
      <c r="H15" s="9">
        <v>-0.1808</v>
      </c>
      <c r="I15" s="9">
        <v>-0.1795</v>
      </c>
      <c r="J15" s="18" t="str">
        <f t="shared" si="2"/>
        <v>10</v>
      </c>
      <c r="K15" s="18" t="str">
        <f t="shared" si="3"/>
        <v>10</v>
      </c>
      <c r="L15" s="6">
        <v>338509.5</v>
      </c>
      <c r="M15" s="6">
        <v>0</v>
      </c>
      <c r="N15" s="9">
        <f t="shared" si="4"/>
        <v>0</v>
      </c>
      <c r="O15" s="18" t="str">
        <f t="shared" si="5"/>
        <v>20</v>
      </c>
      <c r="P15" s="9">
        <v>0.0192221236682284</v>
      </c>
      <c r="Q15" s="18" t="str">
        <f t="shared" si="6"/>
        <v>20</v>
      </c>
      <c r="R15" s="6">
        <v>0</v>
      </c>
      <c r="S15" s="6">
        <v>2</v>
      </c>
      <c r="T15" s="6">
        <v>2</v>
      </c>
      <c r="U15" s="6">
        <v>0</v>
      </c>
      <c r="V15" s="6">
        <f t="shared" si="7"/>
        <v>4</v>
      </c>
      <c r="W15" s="6">
        <f t="shared" si="8"/>
        <v>3</v>
      </c>
      <c r="X15" s="18">
        <f t="shared" si="9"/>
        <v>88</v>
      </c>
      <c r="Y15" s="6" t="str">
        <f t="shared" si="12"/>
        <v>B</v>
      </c>
      <c r="Z15" s="12" t="str">
        <f t="shared" si="11"/>
        <v>20%</v>
      </c>
    </row>
    <row r="16" s="15" customFormat="1" ht="21" customHeight="1" spans="1:26">
      <c r="A16" s="4">
        <v>13</v>
      </c>
      <c r="B16" s="20" t="s">
        <v>40</v>
      </c>
      <c r="C16" s="6" t="s">
        <v>139</v>
      </c>
      <c r="D16" s="6">
        <v>25770.1</v>
      </c>
      <c r="E16" s="6">
        <v>16470.1</v>
      </c>
      <c r="F16" s="9">
        <f t="shared" si="0"/>
        <v>0.639116650692081</v>
      </c>
      <c r="G16" s="17">
        <f t="shared" si="1"/>
        <v>15.977916267302</v>
      </c>
      <c r="H16" s="9">
        <v>-0.041</v>
      </c>
      <c r="I16" s="9">
        <v>0.016</v>
      </c>
      <c r="J16" s="18" t="str">
        <f t="shared" si="2"/>
        <v>10</v>
      </c>
      <c r="K16" s="18">
        <f t="shared" si="3"/>
        <v>9.6</v>
      </c>
      <c r="L16" s="6">
        <v>25770.1</v>
      </c>
      <c r="M16" s="6">
        <v>0</v>
      </c>
      <c r="N16" s="9">
        <f t="shared" si="4"/>
        <v>0</v>
      </c>
      <c r="O16" s="18" t="str">
        <f t="shared" si="5"/>
        <v>20</v>
      </c>
      <c r="P16" s="9">
        <v>0.021446053249925</v>
      </c>
      <c r="Q16" s="18" t="str">
        <f t="shared" si="6"/>
        <v>20</v>
      </c>
      <c r="R16" s="6">
        <v>0</v>
      </c>
      <c r="S16" s="6">
        <v>0</v>
      </c>
      <c r="T16" s="6">
        <v>1</v>
      </c>
      <c r="U16" s="6">
        <v>0</v>
      </c>
      <c r="V16" s="6">
        <f t="shared" si="7"/>
        <v>1</v>
      </c>
      <c r="W16" s="6">
        <f t="shared" si="8"/>
        <v>12</v>
      </c>
      <c r="X16" s="18">
        <f t="shared" si="9"/>
        <v>87.577916267302</v>
      </c>
      <c r="Y16" s="6" t="str">
        <f t="shared" si="12"/>
        <v>B</v>
      </c>
      <c r="Z16" s="12" t="str">
        <f t="shared" si="11"/>
        <v>20%</v>
      </c>
    </row>
    <row r="17" s="15" customFormat="1" ht="21" customHeight="1" spans="1:26">
      <c r="A17" s="4">
        <v>14</v>
      </c>
      <c r="B17" s="20" t="s">
        <v>79</v>
      </c>
      <c r="C17" s="6" t="s">
        <v>139</v>
      </c>
      <c r="D17" s="6">
        <v>6580.8</v>
      </c>
      <c r="E17" s="6">
        <v>6580.8</v>
      </c>
      <c r="F17" s="9">
        <f t="shared" si="0"/>
        <v>1</v>
      </c>
      <c r="G17" s="17">
        <f t="shared" si="1"/>
        <v>25</v>
      </c>
      <c r="H17" s="9">
        <v>0</v>
      </c>
      <c r="I17" s="9">
        <v>0.1462</v>
      </c>
      <c r="J17" s="18" t="str">
        <f t="shared" si="2"/>
        <v>10</v>
      </c>
      <c r="K17" s="18">
        <f t="shared" si="3"/>
        <v>6.345</v>
      </c>
      <c r="L17" s="6">
        <v>6580.8</v>
      </c>
      <c r="M17" s="6">
        <v>0</v>
      </c>
      <c r="N17" s="9">
        <f t="shared" si="4"/>
        <v>0</v>
      </c>
      <c r="O17" s="18" t="str">
        <f t="shared" si="5"/>
        <v>20</v>
      </c>
      <c r="P17" s="9">
        <v>0.00566925441998797</v>
      </c>
      <c r="Q17" s="18" t="str">
        <f t="shared" si="6"/>
        <v>20</v>
      </c>
      <c r="R17" s="6">
        <v>0</v>
      </c>
      <c r="S17" s="6">
        <v>3</v>
      </c>
      <c r="T17" s="6">
        <v>0</v>
      </c>
      <c r="U17" s="6">
        <v>0</v>
      </c>
      <c r="V17" s="6">
        <f t="shared" si="7"/>
        <v>3</v>
      </c>
      <c r="W17" s="6">
        <f t="shared" si="8"/>
        <v>6</v>
      </c>
      <c r="X17" s="18">
        <f t="shared" si="9"/>
        <v>87.345</v>
      </c>
      <c r="Y17" s="6" t="str">
        <f t="shared" si="12"/>
        <v>B</v>
      </c>
      <c r="Z17" s="12" t="str">
        <f t="shared" si="11"/>
        <v>20%</v>
      </c>
    </row>
    <row r="18" s="15" customFormat="1" ht="21" customHeight="1" spans="1:26">
      <c r="A18" s="4">
        <v>15</v>
      </c>
      <c r="B18" s="20" t="s">
        <v>44</v>
      </c>
      <c r="C18" s="6" t="s">
        <v>140</v>
      </c>
      <c r="D18" s="6">
        <v>7516.6</v>
      </c>
      <c r="E18" s="6">
        <v>7225.6</v>
      </c>
      <c r="F18" s="9">
        <f t="shared" si="0"/>
        <v>0.96128568767794</v>
      </c>
      <c r="G18" s="17">
        <f t="shared" si="1"/>
        <v>24.0321421919485</v>
      </c>
      <c r="H18" s="9">
        <v>-0.4012</v>
      </c>
      <c r="I18" s="9">
        <v>0.0556</v>
      </c>
      <c r="J18" s="18" t="str">
        <f t="shared" si="2"/>
        <v>10</v>
      </c>
      <c r="K18" s="18">
        <f t="shared" si="3"/>
        <v>8.61</v>
      </c>
      <c r="L18" s="6">
        <v>7516.6</v>
      </c>
      <c r="M18" s="6">
        <v>1500</v>
      </c>
      <c r="N18" s="9">
        <f t="shared" si="4"/>
        <v>0.166359825211277</v>
      </c>
      <c r="O18" s="18" t="str">
        <f t="shared" si="5"/>
        <v>20</v>
      </c>
      <c r="P18" s="9">
        <v>0.0185202089327323</v>
      </c>
      <c r="Q18" s="18" t="str">
        <f t="shared" si="6"/>
        <v>20</v>
      </c>
      <c r="R18" s="6">
        <v>1</v>
      </c>
      <c r="S18" s="6">
        <v>1</v>
      </c>
      <c r="T18" s="6">
        <v>2</v>
      </c>
      <c r="U18" s="6">
        <v>0</v>
      </c>
      <c r="V18" s="6">
        <f t="shared" si="7"/>
        <v>4</v>
      </c>
      <c r="W18" s="6">
        <f t="shared" si="8"/>
        <v>3</v>
      </c>
      <c r="X18" s="18">
        <f t="shared" si="9"/>
        <v>85.6421421919485</v>
      </c>
      <c r="Y18" s="6" t="s">
        <v>17</v>
      </c>
      <c r="Z18" s="12" t="str">
        <f t="shared" si="11"/>
        <v>0</v>
      </c>
    </row>
    <row r="19" s="15" customFormat="1" ht="21" customHeight="1" spans="1:26">
      <c r="A19" s="4">
        <v>16</v>
      </c>
      <c r="B19" s="20" t="s">
        <v>88</v>
      </c>
      <c r="C19" s="6" t="s">
        <v>139</v>
      </c>
      <c r="D19" s="6">
        <v>24995.8</v>
      </c>
      <c r="E19" s="6">
        <v>22229.8</v>
      </c>
      <c r="F19" s="9">
        <f t="shared" si="0"/>
        <v>0.889341409356772</v>
      </c>
      <c r="G19" s="17">
        <f t="shared" si="1"/>
        <v>22.2335352339193</v>
      </c>
      <c r="H19" s="9">
        <v>-0.1735</v>
      </c>
      <c r="I19" s="9">
        <v>-0.004</v>
      </c>
      <c r="J19" s="18" t="str">
        <f t="shared" si="2"/>
        <v>10</v>
      </c>
      <c r="K19" s="18" t="str">
        <f t="shared" si="3"/>
        <v>10</v>
      </c>
      <c r="L19" s="6">
        <v>24995.8</v>
      </c>
      <c r="M19" s="6">
        <v>0</v>
      </c>
      <c r="N19" s="9">
        <f t="shared" si="4"/>
        <v>0</v>
      </c>
      <c r="O19" s="18" t="str">
        <f t="shared" si="5"/>
        <v>20</v>
      </c>
      <c r="P19" s="9">
        <v>0.0122647245839278</v>
      </c>
      <c r="Q19" s="18" t="str">
        <f t="shared" si="6"/>
        <v>20</v>
      </c>
      <c r="R19" s="6">
        <v>0</v>
      </c>
      <c r="S19" s="6">
        <v>3</v>
      </c>
      <c r="T19" s="6">
        <v>1</v>
      </c>
      <c r="U19" s="6">
        <v>0</v>
      </c>
      <c r="V19" s="6">
        <f t="shared" si="7"/>
        <v>4</v>
      </c>
      <c r="W19" s="6">
        <f t="shared" si="8"/>
        <v>3</v>
      </c>
      <c r="X19" s="18">
        <f t="shared" si="9"/>
        <v>85.2335352339193</v>
      </c>
      <c r="Y19" s="6" t="str">
        <f t="shared" ref="Y19:Y22" si="13">IF(X19&gt;=90,"A",IF(X19&gt;=80,"B",IF(X19&gt;=70,"C",IF(X19&gt;=60,"D","E"))))</f>
        <v>B</v>
      </c>
      <c r="Z19" s="12" t="str">
        <f t="shared" si="11"/>
        <v>20%</v>
      </c>
    </row>
    <row r="20" s="15" customFormat="1" ht="21" customHeight="1" spans="1:26">
      <c r="A20" s="4">
        <v>17</v>
      </c>
      <c r="B20" s="20" t="s">
        <v>84</v>
      </c>
      <c r="C20" s="6" t="s">
        <v>139</v>
      </c>
      <c r="D20" s="6">
        <v>44490.5</v>
      </c>
      <c r="E20" s="6">
        <v>29005.8</v>
      </c>
      <c r="F20" s="9">
        <f t="shared" si="0"/>
        <v>0.651954911722727</v>
      </c>
      <c r="G20" s="17">
        <f t="shared" si="1"/>
        <v>16.2988727930682</v>
      </c>
      <c r="H20" s="9">
        <v>-0.0064</v>
      </c>
      <c r="I20" s="9">
        <v>0.009</v>
      </c>
      <c r="J20" s="18" t="str">
        <f t="shared" si="2"/>
        <v>10</v>
      </c>
      <c r="K20" s="18">
        <f t="shared" si="3"/>
        <v>9.775</v>
      </c>
      <c r="L20" s="6">
        <v>44490.5</v>
      </c>
      <c r="M20" s="6">
        <v>0</v>
      </c>
      <c r="N20" s="9">
        <f t="shared" si="4"/>
        <v>0</v>
      </c>
      <c r="O20" s="18" t="str">
        <f t="shared" si="5"/>
        <v>20</v>
      </c>
      <c r="P20" s="9">
        <v>0.018705808992772</v>
      </c>
      <c r="Q20" s="18" t="str">
        <f t="shared" si="6"/>
        <v>20</v>
      </c>
      <c r="R20" s="6">
        <v>0</v>
      </c>
      <c r="S20" s="6">
        <v>1</v>
      </c>
      <c r="T20" s="6">
        <v>1</v>
      </c>
      <c r="U20" s="6">
        <v>0</v>
      </c>
      <c r="V20" s="6">
        <f t="shared" si="7"/>
        <v>2</v>
      </c>
      <c r="W20" s="6">
        <f t="shared" si="8"/>
        <v>9</v>
      </c>
      <c r="X20" s="18">
        <f t="shared" si="9"/>
        <v>85.0738727930682</v>
      </c>
      <c r="Y20" s="6" t="str">
        <f t="shared" si="13"/>
        <v>B</v>
      </c>
      <c r="Z20" s="12" t="str">
        <f t="shared" si="11"/>
        <v>20%</v>
      </c>
    </row>
    <row r="21" s="15" customFormat="1" ht="21" customHeight="1" spans="1:26">
      <c r="A21" s="4">
        <v>18</v>
      </c>
      <c r="B21" s="20" t="s">
        <v>76</v>
      </c>
      <c r="C21" s="6" t="s">
        <v>139</v>
      </c>
      <c r="D21" s="6">
        <v>278093.8</v>
      </c>
      <c r="E21" s="6">
        <v>278093.8</v>
      </c>
      <c r="F21" s="9">
        <f t="shared" si="0"/>
        <v>1</v>
      </c>
      <c r="G21" s="17">
        <f t="shared" si="1"/>
        <v>25</v>
      </c>
      <c r="H21" s="9">
        <v>-0.2035</v>
      </c>
      <c r="I21" s="9">
        <v>-0.1179</v>
      </c>
      <c r="J21" s="18" t="str">
        <f t="shared" si="2"/>
        <v>10</v>
      </c>
      <c r="K21" s="18" t="str">
        <f t="shared" si="3"/>
        <v>10</v>
      </c>
      <c r="L21" s="6">
        <v>278093.8</v>
      </c>
      <c r="M21" s="6">
        <v>207648</v>
      </c>
      <c r="N21" s="9">
        <f t="shared" si="4"/>
        <v>0.427486372389611</v>
      </c>
      <c r="O21" s="18" t="str">
        <f t="shared" si="5"/>
        <v>20</v>
      </c>
      <c r="P21" s="9">
        <v>0.0256018430665553</v>
      </c>
      <c r="Q21" s="18" t="str">
        <f t="shared" si="6"/>
        <v>20</v>
      </c>
      <c r="R21" s="6">
        <v>0</v>
      </c>
      <c r="S21" s="6">
        <v>4</v>
      </c>
      <c r="T21" s="6">
        <v>2</v>
      </c>
      <c r="U21" s="6">
        <v>0</v>
      </c>
      <c r="V21" s="6">
        <f t="shared" si="7"/>
        <v>6</v>
      </c>
      <c r="W21" s="6" t="str">
        <f t="shared" si="8"/>
        <v>0</v>
      </c>
      <c r="X21" s="18">
        <f t="shared" si="9"/>
        <v>85</v>
      </c>
      <c r="Y21" s="6" t="str">
        <f t="shared" si="13"/>
        <v>B</v>
      </c>
      <c r="Z21" s="12" t="str">
        <f t="shared" si="11"/>
        <v>20%</v>
      </c>
    </row>
    <row r="22" s="15" customFormat="1" ht="21" customHeight="1" spans="1:26">
      <c r="A22" s="4">
        <v>19</v>
      </c>
      <c r="B22" s="20" t="s">
        <v>43</v>
      </c>
      <c r="C22" s="6" t="s">
        <v>139</v>
      </c>
      <c r="D22" s="6">
        <v>9635</v>
      </c>
      <c r="E22" s="6">
        <v>7675</v>
      </c>
      <c r="F22" s="9">
        <f t="shared" si="0"/>
        <v>0.796574987026466</v>
      </c>
      <c r="G22" s="17">
        <f t="shared" si="1"/>
        <v>19.9143746756617</v>
      </c>
      <c r="H22" s="9">
        <v>-0.1679</v>
      </c>
      <c r="I22" s="9">
        <v>0.03785395</v>
      </c>
      <c r="J22" s="18" t="str">
        <f t="shared" si="2"/>
        <v>10</v>
      </c>
      <c r="K22" s="18">
        <f t="shared" si="3"/>
        <v>9.05365125</v>
      </c>
      <c r="L22" s="6">
        <v>9635</v>
      </c>
      <c r="M22" s="6">
        <v>0</v>
      </c>
      <c r="N22" s="9">
        <f t="shared" si="4"/>
        <v>0</v>
      </c>
      <c r="O22" s="18" t="str">
        <f t="shared" si="5"/>
        <v>20</v>
      </c>
      <c r="P22" s="9">
        <v>0.0136840649585113</v>
      </c>
      <c r="Q22" s="18" t="str">
        <f t="shared" si="6"/>
        <v>20</v>
      </c>
      <c r="R22" s="6">
        <v>0</v>
      </c>
      <c r="S22" s="6">
        <v>1</v>
      </c>
      <c r="T22" s="6">
        <v>2</v>
      </c>
      <c r="U22" s="6">
        <v>0</v>
      </c>
      <c r="V22" s="6">
        <f t="shared" si="7"/>
        <v>3</v>
      </c>
      <c r="W22" s="6">
        <f t="shared" si="8"/>
        <v>6</v>
      </c>
      <c r="X22" s="18">
        <f t="shared" si="9"/>
        <v>84.9680259256616</v>
      </c>
      <c r="Y22" s="6" t="str">
        <f t="shared" si="13"/>
        <v>B</v>
      </c>
      <c r="Z22" s="12" t="str">
        <f t="shared" si="11"/>
        <v>20%</v>
      </c>
    </row>
    <row r="23" s="15" customFormat="1" ht="21" customHeight="1" spans="1:26">
      <c r="A23" s="4">
        <v>20</v>
      </c>
      <c r="B23" s="20" t="s">
        <v>13</v>
      </c>
      <c r="C23" s="6" t="s">
        <v>140</v>
      </c>
      <c r="D23" s="6">
        <v>1263240.43</v>
      </c>
      <c r="E23" s="6">
        <v>1248838.03</v>
      </c>
      <c r="F23" s="9">
        <f t="shared" si="0"/>
        <v>0.988598844956221</v>
      </c>
      <c r="G23" s="17">
        <f t="shared" si="1"/>
        <v>24.7149711239055</v>
      </c>
      <c r="H23" s="9">
        <v>-0.1273</v>
      </c>
      <c r="I23" s="9">
        <v>-0.1795</v>
      </c>
      <c r="J23" s="18" t="str">
        <f t="shared" si="2"/>
        <v>10</v>
      </c>
      <c r="K23" s="18" t="str">
        <f t="shared" si="3"/>
        <v>10</v>
      </c>
      <c r="L23" s="6">
        <v>1263240.43</v>
      </c>
      <c r="M23" s="6">
        <v>0</v>
      </c>
      <c r="N23" s="9">
        <f t="shared" si="4"/>
        <v>0</v>
      </c>
      <c r="O23" s="18" t="str">
        <f t="shared" si="5"/>
        <v>20</v>
      </c>
      <c r="P23" s="9">
        <v>0.00623589875055722</v>
      </c>
      <c r="Q23" s="18" t="str">
        <f t="shared" si="6"/>
        <v>20</v>
      </c>
      <c r="R23" s="6">
        <v>1</v>
      </c>
      <c r="S23" s="6">
        <v>3</v>
      </c>
      <c r="T23" s="6">
        <v>2</v>
      </c>
      <c r="U23" s="6">
        <v>0</v>
      </c>
      <c r="V23" s="6">
        <f t="shared" si="7"/>
        <v>6</v>
      </c>
      <c r="W23" s="6" t="str">
        <f t="shared" si="8"/>
        <v>0</v>
      </c>
      <c r="X23" s="18">
        <f t="shared" si="9"/>
        <v>84.7149711239055</v>
      </c>
      <c r="Y23" s="6" t="s">
        <v>17</v>
      </c>
      <c r="Z23" s="12" t="str">
        <f t="shared" si="11"/>
        <v>0</v>
      </c>
    </row>
    <row r="24" s="15" customFormat="1" ht="21" customHeight="1" spans="1:26">
      <c r="A24" s="4">
        <v>21</v>
      </c>
      <c r="B24" s="20" t="s">
        <v>48</v>
      </c>
      <c r="C24" s="6" t="s">
        <v>140</v>
      </c>
      <c r="D24" s="6">
        <v>459382.08</v>
      </c>
      <c r="E24" s="6">
        <v>310305.44</v>
      </c>
      <c r="F24" s="9">
        <f t="shared" si="0"/>
        <v>0.675484424642772</v>
      </c>
      <c r="G24" s="17">
        <f t="shared" si="1"/>
        <v>16.8871106160693</v>
      </c>
      <c r="H24" s="9">
        <v>0.0206</v>
      </c>
      <c r="I24" s="9">
        <v>0.0313</v>
      </c>
      <c r="J24" s="18">
        <f t="shared" si="2"/>
        <v>9.485</v>
      </c>
      <c r="K24" s="18">
        <f t="shared" si="3"/>
        <v>9.2175</v>
      </c>
      <c r="L24" s="6">
        <v>459382.08</v>
      </c>
      <c r="M24" s="6">
        <v>0</v>
      </c>
      <c r="N24" s="9">
        <f t="shared" si="4"/>
        <v>0</v>
      </c>
      <c r="O24" s="18" t="str">
        <f t="shared" si="5"/>
        <v>20</v>
      </c>
      <c r="P24" s="9">
        <v>0.0267964685798802</v>
      </c>
      <c r="Q24" s="18" t="str">
        <f t="shared" si="6"/>
        <v>20</v>
      </c>
      <c r="R24" s="6">
        <v>1</v>
      </c>
      <c r="S24" s="6">
        <v>1</v>
      </c>
      <c r="T24" s="6">
        <v>0</v>
      </c>
      <c r="U24" s="6">
        <v>0</v>
      </c>
      <c r="V24" s="6">
        <f t="shared" si="7"/>
        <v>2</v>
      </c>
      <c r="W24" s="6">
        <f t="shared" si="8"/>
        <v>9</v>
      </c>
      <c r="X24" s="18">
        <f t="shared" si="9"/>
        <v>84.5896106160693</v>
      </c>
      <c r="Y24" s="6" t="s">
        <v>17</v>
      </c>
      <c r="Z24" s="12" t="str">
        <f t="shared" si="11"/>
        <v>0</v>
      </c>
    </row>
    <row r="25" s="15" customFormat="1" ht="21" customHeight="1" spans="1:26">
      <c r="A25" s="4">
        <v>22</v>
      </c>
      <c r="B25" s="20" t="s">
        <v>93</v>
      </c>
      <c r="C25" s="6" t="s">
        <v>139</v>
      </c>
      <c r="D25" s="6">
        <v>204225.8</v>
      </c>
      <c r="E25" s="6">
        <v>197878.32</v>
      </c>
      <c r="F25" s="9">
        <f t="shared" si="0"/>
        <v>0.968919304025251</v>
      </c>
      <c r="G25" s="17">
        <f t="shared" si="1"/>
        <v>24.2229826006313</v>
      </c>
      <c r="H25" s="9">
        <v>-0.2165</v>
      </c>
      <c r="I25" s="9">
        <v>-0.0625</v>
      </c>
      <c r="J25" s="18" t="str">
        <f t="shared" si="2"/>
        <v>10</v>
      </c>
      <c r="K25" s="18" t="str">
        <f t="shared" si="3"/>
        <v>10</v>
      </c>
      <c r="L25" s="6">
        <v>204225.8</v>
      </c>
      <c r="M25" s="6">
        <v>0</v>
      </c>
      <c r="N25" s="9">
        <f t="shared" si="4"/>
        <v>0</v>
      </c>
      <c r="O25" s="18" t="str">
        <f t="shared" si="5"/>
        <v>20</v>
      </c>
      <c r="P25" s="9">
        <v>0.00884877589240323</v>
      </c>
      <c r="Q25" s="18" t="str">
        <f t="shared" si="6"/>
        <v>20</v>
      </c>
      <c r="R25" s="6">
        <v>0</v>
      </c>
      <c r="S25" s="6">
        <v>2</v>
      </c>
      <c r="T25" s="6">
        <v>3</v>
      </c>
      <c r="U25" s="6">
        <v>0</v>
      </c>
      <c r="V25" s="6">
        <f t="shared" si="7"/>
        <v>5</v>
      </c>
      <c r="W25" s="6" t="str">
        <f t="shared" si="8"/>
        <v>0</v>
      </c>
      <c r="X25" s="18">
        <f t="shared" si="9"/>
        <v>84.2229826006313</v>
      </c>
      <c r="Y25" s="6" t="str">
        <f t="shared" ref="Y25:Y48" si="14">IF(X25&gt;=90,"A",IF(X25&gt;=80,"B",IF(X25&gt;=70,"C",IF(X25&gt;=60,"D","E"))))</f>
        <v>B</v>
      </c>
      <c r="Z25" s="12" t="str">
        <f t="shared" si="11"/>
        <v>20%</v>
      </c>
    </row>
    <row r="26" s="15" customFormat="1" ht="21" customHeight="1" spans="1:26">
      <c r="A26" s="4">
        <v>23</v>
      </c>
      <c r="B26" s="20" t="s">
        <v>96</v>
      </c>
      <c r="C26" s="6" t="s">
        <v>139</v>
      </c>
      <c r="D26" s="6">
        <v>162350.62</v>
      </c>
      <c r="E26" s="6">
        <v>136207.64</v>
      </c>
      <c r="F26" s="9">
        <f t="shared" si="0"/>
        <v>0.83897209631845</v>
      </c>
      <c r="G26" s="17">
        <f t="shared" si="1"/>
        <v>20.9743024079612</v>
      </c>
      <c r="H26" s="9">
        <v>-0.0614693589334615</v>
      </c>
      <c r="I26" s="9">
        <v>-0.0923591873685338</v>
      </c>
      <c r="J26" s="18" t="str">
        <f t="shared" si="2"/>
        <v>10</v>
      </c>
      <c r="K26" s="18" t="str">
        <f t="shared" si="3"/>
        <v>10</v>
      </c>
      <c r="L26" s="6">
        <v>162350.62</v>
      </c>
      <c r="M26" s="6">
        <v>0</v>
      </c>
      <c r="N26" s="9">
        <f t="shared" si="4"/>
        <v>0</v>
      </c>
      <c r="O26" s="18" t="str">
        <f t="shared" si="5"/>
        <v>20</v>
      </c>
      <c r="P26" s="9">
        <v>0.0242386451653862</v>
      </c>
      <c r="Q26" s="18" t="str">
        <f t="shared" si="6"/>
        <v>20</v>
      </c>
      <c r="R26" s="6">
        <v>0</v>
      </c>
      <c r="S26" s="6">
        <v>2</v>
      </c>
      <c r="T26" s="6">
        <v>2</v>
      </c>
      <c r="U26" s="6">
        <v>0</v>
      </c>
      <c r="V26" s="6">
        <f t="shared" si="7"/>
        <v>4</v>
      </c>
      <c r="W26" s="6">
        <f t="shared" si="8"/>
        <v>3</v>
      </c>
      <c r="X26" s="18">
        <f t="shared" si="9"/>
        <v>83.9743024079612</v>
      </c>
      <c r="Y26" s="6" t="str">
        <f t="shared" si="14"/>
        <v>B</v>
      </c>
      <c r="Z26" s="12" t="str">
        <f t="shared" si="11"/>
        <v>20%</v>
      </c>
    </row>
    <row r="27" s="15" customFormat="1" ht="21" customHeight="1" spans="1:26">
      <c r="A27" s="4">
        <v>24</v>
      </c>
      <c r="B27" s="20" t="s">
        <v>50</v>
      </c>
      <c r="C27" s="6" t="s">
        <v>139</v>
      </c>
      <c r="D27" s="6">
        <v>1145941.7</v>
      </c>
      <c r="E27" s="6">
        <v>937524.5</v>
      </c>
      <c r="F27" s="9">
        <f t="shared" si="0"/>
        <v>0.81812582612187</v>
      </c>
      <c r="G27" s="17">
        <f t="shared" si="1"/>
        <v>20.4531456530467</v>
      </c>
      <c r="H27" s="9">
        <v>-0.0889</v>
      </c>
      <c r="I27" s="9">
        <v>0.1006</v>
      </c>
      <c r="J27" s="18" t="str">
        <f t="shared" si="2"/>
        <v>10</v>
      </c>
      <c r="K27" s="18">
        <f t="shared" si="3"/>
        <v>7.485</v>
      </c>
      <c r="L27" s="6">
        <v>1145941.7</v>
      </c>
      <c r="M27" s="6">
        <v>0</v>
      </c>
      <c r="N27" s="9">
        <f t="shared" si="4"/>
        <v>0</v>
      </c>
      <c r="O27" s="18" t="str">
        <f t="shared" si="5"/>
        <v>20</v>
      </c>
      <c r="P27" s="9">
        <v>0.000651827478310683</v>
      </c>
      <c r="Q27" s="18" t="str">
        <f t="shared" si="6"/>
        <v>20</v>
      </c>
      <c r="R27" s="6">
        <v>0</v>
      </c>
      <c r="S27" s="6">
        <v>1</v>
      </c>
      <c r="T27" s="6">
        <v>2</v>
      </c>
      <c r="U27" s="6">
        <v>0</v>
      </c>
      <c r="V27" s="6">
        <f t="shared" si="7"/>
        <v>3</v>
      </c>
      <c r="W27" s="6">
        <f t="shared" si="8"/>
        <v>6</v>
      </c>
      <c r="X27" s="18">
        <f t="shared" si="9"/>
        <v>83.9381456530467</v>
      </c>
      <c r="Y27" s="6" t="str">
        <f t="shared" si="14"/>
        <v>B</v>
      </c>
      <c r="Z27" s="12" t="str">
        <f t="shared" si="11"/>
        <v>20%</v>
      </c>
    </row>
    <row r="28" s="15" customFormat="1" ht="21" customHeight="1" spans="1:26">
      <c r="A28" s="4">
        <v>25</v>
      </c>
      <c r="B28" s="20" t="s">
        <v>58</v>
      </c>
      <c r="C28" s="6" t="s">
        <v>139</v>
      </c>
      <c r="D28" s="6">
        <v>18774.25</v>
      </c>
      <c r="E28" s="6">
        <v>8990</v>
      </c>
      <c r="F28" s="9">
        <f t="shared" si="0"/>
        <v>0.47884735741774</v>
      </c>
      <c r="G28" s="17">
        <f t="shared" si="1"/>
        <v>11.9711839354435</v>
      </c>
      <c r="H28" s="9">
        <v>-0.1381</v>
      </c>
      <c r="I28" s="9">
        <v>0.0043</v>
      </c>
      <c r="J28" s="18" t="str">
        <f t="shared" si="2"/>
        <v>10</v>
      </c>
      <c r="K28" s="18">
        <f t="shared" si="3"/>
        <v>9.8925</v>
      </c>
      <c r="L28" s="6">
        <v>18774.25</v>
      </c>
      <c r="M28" s="6">
        <v>0</v>
      </c>
      <c r="N28" s="9">
        <f t="shared" si="4"/>
        <v>0</v>
      </c>
      <c r="O28" s="18" t="str">
        <f t="shared" si="5"/>
        <v>20</v>
      </c>
      <c r="P28" s="9">
        <v>0.00467194888120855</v>
      </c>
      <c r="Q28" s="18" t="str">
        <f t="shared" si="6"/>
        <v>20</v>
      </c>
      <c r="R28" s="6">
        <v>0</v>
      </c>
      <c r="S28" s="6">
        <v>0</v>
      </c>
      <c r="T28" s="6">
        <v>1</v>
      </c>
      <c r="U28" s="6">
        <v>0</v>
      </c>
      <c r="V28" s="6">
        <f t="shared" si="7"/>
        <v>1</v>
      </c>
      <c r="W28" s="6">
        <f t="shared" si="8"/>
        <v>12</v>
      </c>
      <c r="X28" s="18">
        <f t="shared" si="9"/>
        <v>83.8636839354435</v>
      </c>
      <c r="Y28" s="6" t="str">
        <f t="shared" si="14"/>
        <v>B</v>
      </c>
      <c r="Z28" s="12" t="str">
        <f t="shared" si="11"/>
        <v>20%</v>
      </c>
    </row>
    <row r="29" s="15" customFormat="1" ht="21" customHeight="1" spans="1:26">
      <c r="A29" s="4">
        <v>26</v>
      </c>
      <c r="B29" s="20" t="s">
        <v>90</v>
      </c>
      <c r="C29" s="6" t="s">
        <v>139</v>
      </c>
      <c r="D29" s="6">
        <v>2790.58</v>
      </c>
      <c r="E29" s="6">
        <v>2790.58</v>
      </c>
      <c r="F29" s="9">
        <f t="shared" si="0"/>
        <v>1</v>
      </c>
      <c r="G29" s="17">
        <f t="shared" si="1"/>
        <v>25</v>
      </c>
      <c r="H29" s="9">
        <v>0.0803</v>
      </c>
      <c r="I29" s="9">
        <v>0.3308</v>
      </c>
      <c r="J29" s="18">
        <f t="shared" si="2"/>
        <v>7.9925</v>
      </c>
      <c r="K29" s="18">
        <f t="shared" si="3"/>
        <v>1.73</v>
      </c>
      <c r="L29" s="6">
        <v>2790.58</v>
      </c>
      <c r="M29" s="6">
        <v>975</v>
      </c>
      <c r="N29" s="9">
        <f t="shared" si="4"/>
        <v>0.258924256024304</v>
      </c>
      <c r="O29" s="18" t="str">
        <f t="shared" si="5"/>
        <v>20</v>
      </c>
      <c r="P29" s="9">
        <v>0.0126265932156653</v>
      </c>
      <c r="Q29" s="18" t="str">
        <f t="shared" si="6"/>
        <v>20</v>
      </c>
      <c r="R29" s="6">
        <v>0</v>
      </c>
      <c r="S29" s="6">
        <v>1</v>
      </c>
      <c r="T29" s="6">
        <v>1</v>
      </c>
      <c r="U29" s="6">
        <v>0</v>
      </c>
      <c r="V29" s="6">
        <f t="shared" si="7"/>
        <v>2</v>
      </c>
      <c r="W29" s="6">
        <f t="shared" si="8"/>
        <v>9</v>
      </c>
      <c r="X29" s="18">
        <f t="shared" si="9"/>
        <v>83.7225</v>
      </c>
      <c r="Y29" s="6" t="str">
        <f t="shared" si="14"/>
        <v>B</v>
      </c>
      <c r="Z29" s="12" t="str">
        <f t="shared" si="11"/>
        <v>20%</v>
      </c>
    </row>
    <row r="30" s="15" customFormat="1" ht="21" customHeight="1" spans="1:26">
      <c r="A30" s="4">
        <v>27</v>
      </c>
      <c r="B30" s="20" t="s">
        <v>41</v>
      </c>
      <c r="C30" s="6" t="s">
        <v>139</v>
      </c>
      <c r="D30" s="6">
        <v>21991.55</v>
      </c>
      <c r="E30" s="6">
        <v>21991.55</v>
      </c>
      <c r="F30" s="9">
        <f t="shared" si="0"/>
        <v>1</v>
      </c>
      <c r="G30" s="17">
        <f t="shared" si="1"/>
        <v>25</v>
      </c>
      <c r="H30" s="9">
        <v>0.07089662</v>
      </c>
      <c r="I30" s="9">
        <v>0.344744</v>
      </c>
      <c r="J30" s="18">
        <f t="shared" si="2"/>
        <v>8.2275845</v>
      </c>
      <c r="K30" s="18">
        <f t="shared" si="3"/>
        <v>1.3814</v>
      </c>
      <c r="L30" s="6">
        <v>21991.55</v>
      </c>
      <c r="M30" s="6">
        <v>150</v>
      </c>
      <c r="N30" s="9">
        <f t="shared" si="4"/>
        <v>0.00677459346793698</v>
      </c>
      <c r="O30" s="18" t="str">
        <f t="shared" si="5"/>
        <v>20</v>
      </c>
      <c r="P30" s="9">
        <v>0.0255745371933647</v>
      </c>
      <c r="Q30" s="18" t="str">
        <f t="shared" si="6"/>
        <v>20</v>
      </c>
      <c r="R30" s="6">
        <v>0</v>
      </c>
      <c r="S30" s="6">
        <v>1</v>
      </c>
      <c r="T30" s="6">
        <v>1</v>
      </c>
      <c r="U30" s="6">
        <v>0</v>
      </c>
      <c r="V30" s="6">
        <f t="shared" si="7"/>
        <v>2</v>
      </c>
      <c r="W30" s="6">
        <f t="shared" si="8"/>
        <v>9</v>
      </c>
      <c r="X30" s="18">
        <f t="shared" si="9"/>
        <v>83.6089845</v>
      </c>
      <c r="Y30" s="6" t="str">
        <f t="shared" si="14"/>
        <v>B</v>
      </c>
      <c r="Z30" s="12" t="str">
        <f t="shared" si="11"/>
        <v>20%</v>
      </c>
    </row>
    <row r="31" s="15" customFormat="1" ht="21" customHeight="1" spans="1:26">
      <c r="A31" s="4">
        <v>28</v>
      </c>
      <c r="B31" s="20" t="s">
        <v>85</v>
      </c>
      <c r="C31" s="6" t="s">
        <v>139</v>
      </c>
      <c r="D31" s="6">
        <v>5670.53</v>
      </c>
      <c r="E31" s="6">
        <v>5670.53</v>
      </c>
      <c r="F31" s="9">
        <f t="shared" si="0"/>
        <v>1</v>
      </c>
      <c r="G31" s="17">
        <f t="shared" si="1"/>
        <v>25</v>
      </c>
      <c r="H31" s="9">
        <v>0.01</v>
      </c>
      <c r="I31" s="9">
        <v>0</v>
      </c>
      <c r="J31" s="18">
        <f t="shared" si="2"/>
        <v>9.75</v>
      </c>
      <c r="K31" s="18" t="str">
        <f t="shared" si="3"/>
        <v>10</v>
      </c>
      <c r="L31" s="6">
        <v>5670.53</v>
      </c>
      <c r="M31" s="6">
        <v>12272</v>
      </c>
      <c r="N31" s="9">
        <f t="shared" si="4"/>
        <v>0.683961514903417</v>
      </c>
      <c r="O31" s="18">
        <f t="shared" si="5"/>
        <v>8.962309105795</v>
      </c>
      <c r="P31" s="9">
        <v>0.0070760334588515</v>
      </c>
      <c r="Q31" s="18" t="str">
        <f t="shared" si="6"/>
        <v>20</v>
      </c>
      <c r="R31" s="6">
        <v>1</v>
      </c>
      <c r="S31" s="6">
        <v>1</v>
      </c>
      <c r="T31" s="6">
        <v>0</v>
      </c>
      <c r="U31" s="6">
        <v>0</v>
      </c>
      <c r="V31" s="6">
        <f t="shared" si="7"/>
        <v>2</v>
      </c>
      <c r="W31" s="6">
        <f t="shared" si="8"/>
        <v>9</v>
      </c>
      <c r="X31" s="18">
        <f t="shared" si="9"/>
        <v>82.712309105795</v>
      </c>
      <c r="Y31" s="6" t="str">
        <f t="shared" si="14"/>
        <v>B</v>
      </c>
      <c r="Z31" s="12" t="str">
        <f t="shared" si="11"/>
        <v>20%</v>
      </c>
    </row>
    <row r="32" s="15" customFormat="1" ht="21" customHeight="1" spans="1:26">
      <c r="A32" s="4">
        <v>29</v>
      </c>
      <c r="B32" s="20" t="s">
        <v>23</v>
      </c>
      <c r="C32" s="6" t="s">
        <v>139</v>
      </c>
      <c r="D32" s="6">
        <v>29154.64</v>
      </c>
      <c r="E32" s="6">
        <v>15153.6</v>
      </c>
      <c r="F32" s="9">
        <f t="shared" si="0"/>
        <v>0.519766321930231</v>
      </c>
      <c r="G32" s="17">
        <f t="shared" si="1"/>
        <v>12.9941580482558</v>
      </c>
      <c r="H32" s="9">
        <v>-0.449</v>
      </c>
      <c r="I32" s="9">
        <v>-0.1993</v>
      </c>
      <c r="J32" s="18" t="str">
        <f t="shared" si="2"/>
        <v>10</v>
      </c>
      <c r="K32" s="18" t="str">
        <f t="shared" si="3"/>
        <v>10</v>
      </c>
      <c r="L32" s="6">
        <v>29154.64</v>
      </c>
      <c r="M32" s="6">
        <v>0</v>
      </c>
      <c r="N32" s="9">
        <f t="shared" si="4"/>
        <v>0</v>
      </c>
      <c r="O32" s="18" t="str">
        <f t="shared" si="5"/>
        <v>20</v>
      </c>
      <c r="P32" s="9">
        <v>0.0182189032354327</v>
      </c>
      <c r="Q32" s="18" t="str">
        <f t="shared" si="6"/>
        <v>20</v>
      </c>
      <c r="R32" s="6">
        <v>0</v>
      </c>
      <c r="S32" s="6">
        <v>1</v>
      </c>
      <c r="T32" s="6">
        <v>1</v>
      </c>
      <c r="U32" s="6">
        <v>0</v>
      </c>
      <c r="V32" s="6">
        <f t="shared" si="7"/>
        <v>2</v>
      </c>
      <c r="W32" s="6">
        <f t="shared" si="8"/>
        <v>9</v>
      </c>
      <c r="X32" s="18">
        <f t="shared" si="9"/>
        <v>81.9941580482558</v>
      </c>
      <c r="Y32" s="6" t="str">
        <f t="shared" si="14"/>
        <v>B</v>
      </c>
      <c r="Z32" s="12" t="str">
        <f t="shared" si="11"/>
        <v>20%</v>
      </c>
    </row>
    <row r="33" s="15" customFormat="1" ht="21" customHeight="1" spans="1:26">
      <c r="A33" s="4">
        <v>30</v>
      </c>
      <c r="B33" s="20" t="s">
        <v>53</v>
      </c>
      <c r="C33" s="6" t="s">
        <v>139</v>
      </c>
      <c r="D33" s="6">
        <v>46946.5</v>
      </c>
      <c r="E33" s="6">
        <v>12400</v>
      </c>
      <c r="F33" s="9">
        <f t="shared" si="0"/>
        <v>0.264130446359154</v>
      </c>
      <c r="G33" s="17">
        <f t="shared" si="1"/>
        <v>6.60326115897884</v>
      </c>
      <c r="H33" s="9">
        <v>-0.28</v>
      </c>
      <c r="I33" s="9">
        <v>-0.19</v>
      </c>
      <c r="J33" s="18" t="str">
        <f t="shared" si="2"/>
        <v>10</v>
      </c>
      <c r="K33" s="18" t="str">
        <f t="shared" si="3"/>
        <v>10</v>
      </c>
      <c r="L33" s="6">
        <v>46946.5</v>
      </c>
      <c r="M33" s="6">
        <v>0</v>
      </c>
      <c r="N33" s="9">
        <f t="shared" si="4"/>
        <v>0</v>
      </c>
      <c r="O33" s="18" t="str">
        <f t="shared" si="5"/>
        <v>20</v>
      </c>
      <c r="P33" s="9">
        <v>0.0143145172980875</v>
      </c>
      <c r="Q33" s="18" t="str">
        <f t="shared" si="6"/>
        <v>20</v>
      </c>
      <c r="R33" s="6">
        <v>0</v>
      </c>
      <c r="S33" s="6">
        <v>0</v>
      </c>
      <c r="T33" s="6">
        <v>0</v>
      </c>
      <c r="U33" s="6">
        <v>0</v>
      </c>
      <c r="V33" s="6">
        <f t="shared" si="7"/>
        <v>0</v>
      </c>
      <c r="W33" s="6">
        <f t="shared" si="8"/>
        <v>15</v>
      </c>
      <c r="X33" s="18">
        <f t="shared" si="9"/>
        <v>81.6032611589788</v>
      </c>
      <c r="Y33" s="6" t="str">
        <f t="shared" si="14"/>
        <v>B</v>
      </c>
      <c r="Z33" s="12" t="str">
        <f t="shared" si="11"/>
        <v>20%</v>
      </c>
    </row>
    <row r="34" s="15" customFormat="1" ht="21" customHeight="1" spans="1:26">
      <c r="A34" s="4">
        <v>31</v>
      </c>
      <c r="B34" s="20" t="s">
        <v>87</v>
      </c>
      <c r="C34" s="6" t="s">
        <v>139</v>
      </c>
      <c r="D34" s="6">
        <v>33359.8</v>
      </c>
      <c r="E34" s="6">
        <v>20510.3</v>
      </c>
      <c r="F34" s="9">
        <f t="shared" si="0"/>
        <v>0.614820832259186</v>
      </c>
      <c r="G34" s="17">
        <f t="shared" si="1"/>
        <v>15.3705208064797</v>
      </c>
      <c r="H34" s="9">
        <v>-0.1524</v>
      </c>
      <c r="I34" s="9">
        <v>-0.1412</v>
      </c>
      <c r="J34" s="18" t="str">
        <f t="shared" si="2"/>
        <v>10</v>
      </c>
      <c r="K34" s="18" t="str">
        <f t="shared" si="3"/>
        <v>10</v>
      </c>
      <c r="L34" s="6">
        <v>33359.8</v>
      </c>
      <c r="M34" s="6">
        <v>1725</v>
      </c>
      <c r="N34" s="9">
        <f t="shared" si="4"/>
        <v>0.0491665906603429</v>
      </c>
      <c r="O34" s="18" t="str">
        <f t="shared" si="5"/>
        <v>20</v>
      </c>
      <c r="P34" s="9">
        <v>0.0240462362497398</v>
      </c>
      <c r="Q34" s="18" t="str">
        <f t="shared" si="6"/>
        <v>20</v>
      </c>
      <c r="R34" s="6">
        <v>0</v>
      </c>
      <c r="S34" s="6">
        <v>1</v>
      </c>
      <c r="T34" s="6">
        <v>2</v>
      </c>
      <c r="U34" s="6">
        <v>0</v>
      </c>
      <c r="V34" s="6">
        <f t="shared" si="7"/>
        <v>3</v>
      </c>
      <c r="W34" s="6">
        <f t="shared" si="8"/>
        <v>6</v>
      </c>
      <c r="X34" s="18">
        <f t="shared" si="9"/>
        <v>81.3705208064796</v>
      </c>
      <c r="Y34" s="6" t="str">
        <f t="shared" si="14"/>
        <v>B</v>
      </c>
      <c r="Z34" s="12" t="str">
        <f t="shared" si="11"/>
        <v>20%</v>
      </c>
    </row>
    <row r="35" s="15" customFormat="1" ht="21" customHeight="1" spans="1:26">
      <c r="A35" s="4">
        <v>32</v>
      </c>
      <c r="B35" s="20" t="s">
        <v>39</v>
      </c>
      <c r="C35" s="6" t="s">
        <v>139</v>
      </c>
      <c r="D35" s="6">
        <v>52298.32</v>
      </c>
      <c r="E35" s="6">
        <v>28790.72</v>
      </c>
      <c r="F35" s="9">
        <f t="shared" si="0"/>
        <v>0.550509461871815</v>
      </c>
      <c r="G35" s="17">
        <f t="shared" si="1"/>
        <v>13.7627365467954</v>
      </c>
      <c r="H35" s="9">
        <v>-0.1509</v>
      </c>
      <c r="I35" s="9">
        <v>-0.0897</v>
      </c>
      <c r="J35" s="18" t="str">
        <f t="shared" si="2"/>
        <v>10</v>
      </c>
      <c r="K35" s="18" t="str">
        <f t="shared" si="3"/>
        <v>10</v>
      </c>
      <c r="L35" s="6">
        <v>52298.32</v>
      </c>
      <c r="M35" s="6">
        <v>12000</v>
      </c>
      <c r="N35" s="9">
        <f t="shared" si="4"/>
        <v>0.186630070583493</v>
      </c>
      <c r="O35" s="18" t="str">
        <f t="shared" si="5"/>
        <v>20</v>
      </c>
      <c r="P35" s="9">
        <v>0.0231830041970622</v>
      </c>
      <c r="Q35" s="18" t="str">
        <f t="shared" si="6"/>
        <v>20</v>
      </c>
      <c r="R35" s="6">
        <v>0</v>
      </c>
      <c r="S35" s="6">
        <v>3</v>
      </c>
      <c r="T35" s="6">
        <v>0</v>
      </c>
      <c r="U35" s="6">
        <v>0</v>
      </c>
      <c r="V35" s="6">
        <f t="shared" si="7"/>
        <v>3</v>
      </c>
      <c r="W35" s="6">
        <f t="shared" si="8"/>
        <v>6</v>
      </c>
      <c r="X35" s="18">
        <f t="shared" si="9"/>
        <v>79.7627365467954</v>
      </c>
      <c r="Y35" s="6" t="str">
        <f t="shared" si="14"/>
        <v>C</v>
      </c>
      <c r="Z35" s="12" t="str">
        <f t="shared" si="11"/>
        <v>15%</v>
      </c>
    </row>
    <row r="36" s="15" customFormat="1" ht="21" customHeight="1" spans="1:26">
      <c r="A36" s="4">
        <v>33</v>
      </c>
      <c r="B36" s="20" t="s">
        <v>89</v>
      </c>
      <c r="C36" s="6" t="s">
        <v>139</v>
      </c>
      <c r="D36" s="6">
        <v>102296.6</v>
      </c>
      <c r="E36" s="6">
        <v>28154.2</v>
      </c>
      <c r="F36" s="9">
        <f t="shared" si="0"/>
        <v>0.27522126835105</v>
      </c>
      <c r="G36" s="17">
        <f t="shared" si="1"/>
        <v>6.88053170877624</v>
      </c>
      <c r="H36" s="9">
        <v>-0.0638</v>
      </c>
      <c r="I36" s="9">
        <v>-0.0107</v>
      </c>
      <c r="J36" s="18" t="str">
        <f t="shared" si="2"/>
        <v>10</v>
      </c>
      <c r="K36" s="18" t="str">
        <f t="shared" si="3"/>
        <v>10</v>
      </c>
      <c r="L36" s="6">
        <v>102296.6</v>
      </c>
      <c r="M36" s="6">
        <v>0</v>
      </c>
      <c r="N36" s="9">
        <f t="shared" si="4"/>
        <v>0</v>
      </c>
      <c r="O36" s="18" t="str">
        <f t="shared" si="5"/>
        <v>20</v>
      </c>
      <c r="P36" s="9">
        <v>0.00714869856531506</v>
      </c>
      <c r="Q36" s="18" t="str">
        <f t="shared" si="6"/>
        <v>20</v>
      </c>
      <c r="R36" s="6">
        <v>0</v>
      </c>
      <c r="S36" s="6">
        <v>0</v>
      </c>
      <c r="T36" s="6">
        <v>2</v>
      </c>
      <c r="U36" s="6">
        <v>0</v>
      </c>
      <c r="V36" s="6">
        <f t="shared" si="7"/>
        <v>2</v>
      </c>
      <c r="W36" s="6">
        <f t="shared" si="8"/>
        <v>9</v>
      </c>
      <c r="X36" s="18">
        <f t="shared" si="9"/>
        <v>75.8805317087762</v>
      </c>
      <c r="Y36" s="6" t="str">
        <f t="shared" si="14"/>
        <v>C</v>
      </c>
      <c r="Z36" s="12" t="str">
        <f t="shared" si="11"/>
        <v>15%</v>
      </c>
    </row>
    <row r="37" s="15" customFormat="1" ht="21" customHeight="1" spans="1:26">
      <c r="A37" s="4">
        <v>34</v>
      </c>
      <c r="B37" s="20" t="s">
        <v>52</v>
      </c>
      <c r="C37" s="6" t="s">
        <v>139</v>
      </c>
      <c r="D37" s="6">
        <v>24251.4</v>
      </c>
      <c r="E37" s="6">
        <v>0</v>
      </c>
      <c r="F37" s="9">
        <f t="shared" si="0"/>
        <v>0</v>
      </c>
      <c r="G37" s="17">
        <f t="shared" si="1"/>
        <v>0</v>
      </c>
      <c r="H37" s="9">
        <v>-0.03</v>
      </c>
      <c r="I37" s="9">
        <v>-0.15</v>
      </c>
      <c r="J37" s="18" t="str">
        <f t="shared" si="2"/>
        <v>10</v>
      </c>
      <c r="K37" s="18" t="str">
        <f t="shared" si="3"/>
        <v>10</v>
      </c>
      <c r="L37" s="6">
        <v>24251.4</v>
      </c>
      <c r="M37" s="6">
        <v>0</v>
      </c>
      <c r="N37" s="9">
        <f t="shared" si="4"/>
        <v>0</v>
      </c>
      <c r="O37" s="18" t="str">
        <f t="shared" si="5"/>
        <v>20</v>
      </c>
      <c r="P37" s="9">
        <v>0.0110450777157959</v>
      </c>
      <c r="Q37" s="18" t="str">
        <f t="shared" si="6"/>
        <v>20</v>
      </c>
      <c r="R37" s="6">
        <v>0</v>
      </c>
      <c r="S37" s="6">
        <v>0</v>
      </c>
      <c r="T37" s="6">
        <v>0</v>
      </c>
      <c r="U37" s="6">
        <v>0</v>
      </c>
      <c r="V37" s="6">
        <f t="shared" si="7"/>
        <v>0</v>
      </c>
      <c r="W37" s="6">
        <f t="shared" si="8"/>
        <v>15</v>
      </c>
      <c r="X37" s="18">
        <f t="shared" si="9"/>
        <v>75</v>
      </c>
      <c r="Y37" s="6" t="str">
        <f t="shared" si="14"/>
        <v>C</v>
      </c>
      <c r="Z37" s="12" t="str">
        <f t="shared" si="11"/>
        <v>15%</v>
      </c>
    </row>
    <row r="38" s="15" customFormat="1" ht="21" customHeight="1" spans="1:26">
      <c r="A38" s="4">
        <v>35</v>
      </c>
      <c r="B38" s="20" t="s">
        <v>54</v>
      </c>
      <c r="C38" s="6" t="s">
        <v>139</v>
      </c>
      <c r="D38" s="6">
        <v>17920</v>
      </c>
      <c r="E38" s="6">
        <v>0</v>
      </c>
      <c r="F38" s="9">
        <f t="shared" si="0"/>
        <v>0</v>
      </c>
      <c r="G38" s="17">
        <f t="shared" si="1"/>
        <v>0</v>
      </c>
      <c r="H38" s="9">
        <v>-0.1821</v>
      </c>
      <c r="I38" s="9">
        <v>-0.0389</v>
      </c>
      <c r="J38" s="18" t="str">
        <f t="shared" si="2"/>
        <v>10</v>
      </c>
      <c r="K38" s="18" t="str">
        <f t="shared" si="3"/>
        <v>10</v>
      </c>
      <c r="L38" s="6">
        <v>17920</v>
      </c>
      <c r="M38" s="6">
        <v>17398</v>
      </c>
      <c r="N38" s="9">
        <f t="shared" si="4"/>
        <v>0.492610000566283</v>
      </c>
      <c r="O38" s="18" t="str">
        <f t="shared" si="5"/>
        <v>20</v>
      </c>
      <c r="P38" s="9">
        <v>0.000257054406807288</v>
      </c>
      <c r="Q38" s="18" t="str">
        <f t="shared" si="6"/>
        <v>20</v>
      </c>
      <c r="R38" s="6">
        <v>0</v>
      </c>
      <c r="S38" s="6">
        <v>0</v>
      </c>
      <c r="T38" s="6">
        <v>0</v>
      </c>
      <c r="U38" s="6">
        <v>0</v>
      </c>
      <c r="V38" s="6">
        <f t="shared" si="7"/>
        <v>0</v>
      </c>
      <c r="W38" s="6">
        <f t="shared" si="8"/>
        <v>15</v>
      </c>
      <c r="X38" s="18">
        <f t="shared" si="9"/>
        <v>75</v>
      </c>
      <c r="Y38" s="6" t="str">
        <f t="shared" si="14"/>
        <v>C</v>
      </c>
      <c r="Z38" s="12" t="str">
        <f t="shared" si="11"/>
        <v>15%</v>
      </c>
    </row>
    <row r="39" s="15" customFormat="1" ht="21" customHeight="1" spans="1:26">
      <c r="A39" s="4">
        <v>36</v>
      </c>
      <c r="B39" s="20" t="s">
        <v>55</v>
      </c>
      <c r="C39" s="6" t="s">
        <v>139</v>
      </c>
      <c r="D39" s="6">
        <v>16057.5</v>
      </c>
      <c r="E39" s="6">
        <v>0</v>
      </c>
      <c r="F39" s="9">
        <f t="shared" si="0"/>
        <v>0</v>
      </c>
      <c r="G39" s="17">
        <f t="shared" si="1"/>
        <v>0</v>
      </c>
      <c r="H39" s="9">
        <v>-0.23</v>
      </c>
      <c r="I39" s="9">
        <v>-0.067</v>
      </c>
      <c r="J39" s="18" t="str">
        <f t="shared" si="2"/>
        <v>10</v>
      </c>
      <c r="K39" s="18" t="str">
        <f t="shared" si="3"/>
        <v>10</v>
      </c>
      <c r="L39" s="6">
        <v>16057.5</v>
      </c>
      <c r="M39" s="6">
        <v>0</v>
      </c>
      <c r="N39" s="9">
        <f t="shared" si="4"/>
        <v>0</v>
      </c>
      <c r="O39" s="18" t="str">
        <f t="shared" si="5"/>
        <v>20</v>
      </c>
      <c r="P39" s="9">
        <v>0.0187260965543709</v>
      </c>
      <c r="Q39" s="18" t="str">
        <f t="shared" si="6"/>
        <v>20</v>
      </c>
      <c r="R39" s="6">
        <v>0</v>
      </c>
      <c r="S39" s="6">
        <v>0</v>
      </c>
      <c r="T39" s="6">
        <v>0</v>
      </c>
      <c r="U39" s="6">
        <v>0</v>
      </c>
      <c r="V39" s="6">
        <f t="shared" si="7"/>
        <v>0</v>
      </c>
      <c r="W39" s="6">
        <f t="shared" si="8"/>
        <v>15</v>
      </c>
      <c r="X39" s="18">
        <f t="shared" si="9"/>
        <v>75</v>
      </c>
      <c r="Y39" s="6" t="str">
        <f t="shared" si="14"/>
        <v>C</v>
      </c>
      <c r="Z39" s="12" t="str">
        <f t="shared" si="11"/>
        <v>15%</v>
      </c>
    </row>
    <row r="40" s="15" customFormat="1" ht="21" customHeight="1" spans="1:26">
      <c r="A40" s="4">
        <v>37</v>
      </c>
      <c r="B40" s="20" t="s">
        <v>30</v>
      </c>
      <c r="C40" s="6" t="s">
        <v>139</v>
      </c>
      <c r="D40" s="6">
        <v>8439.3</v>
      </c>
      <c r="E40" s="6">
        <v>0</v>
      </c>
      <c r="F40" s="9">
        <f t="shared" si="0"/>
        <v>0</v>
      </c>
      <c r="G40" s="17">
        <f t="shared" si="1"/>
        <v>0</v>
      </c>
      <c r="H40" s="9">
        <v>0</v>
      </c>
      <c r="I40" s="9">
        <v>-0.263</v>
      </c>
      <c r="J40" s="18" t="str">
        <f t="shared" si="2"/>
        <v>10</v>
      </c>
      <c r="K40" s="18" t="str">
        <f t="shared" si="3"/>
        <v>10</v>
      </c>
      <c r="L40" s="6">
        <v>8439.3</v>
      </c>
      <c r="M40" s="6">
        <v>0</v>
      </c>
      <c r="N40" s="9">
        <f t="shared" si="4"/>
        <v>0</v>
      </c>
      <c r="O40" s="18" t="str">
        <f t="shared" si="5"/>
        <v>20</v>
      </c>
      <c r="P40" s="9">
        <v>0.01997587711282</v>
      </c>
      <c r="Q40" s="18" t="str">
        <f t="shared" si="6"/>
        <v>20</v>
      </c>
      <c r="R40" s="6">
        <v>0</v>
      </c>
      <c r="S40" s="6">
        <v>0</v>
      </c>
      <c r="T40" s="6">
        <v>0</v>
      </c>
      <c r="U40" s="6">
        <v>0</v>
      </c>
      <c r="V40" s="6">
        <f t="shared" si="7"/>
        <v>0</v>
      </c>
      <c r="W40" s="6">
        <f t="shared" si="8"/>
        <v>15</v>
      </c>
      <c r="X40" s="18">
        <f t="shared" si="9"/>
        <v>75</v>
      </c>
      <c r="Y40" s="6" t="str">
        <f t="shared" si="14"/>
        <v>C</v>
      </c>
      <c r="Z40" s="12" t="str">
        <f t="shared" si="11"/>
        <v>15%</v>
      </c>
    </row>
    <row r="41" s="15" customFormat="1" ht="21" customHeight="1" spans="1:26">
      <c r="A41" s="4">
        <v>38</v>
      </c>
      <c r="B41" s="20" t="s">
        <v>98</v>
      </c>
      <c r="C41" s="6" t="s">
        <v>139</v>
      </c>
      <c r="D41" s="6">
        <v>5890</v>
      </c>
      <c r="E41" s="6">
        <v>0</v>
      </c>
      <c r="F41" s="9">
        <f t="shared" si="0"/>
        <v>0</v>
      </c>
      <c r="G41" s="17">
        <f t="shared" si="1"/>
        <v>0</v>
      </c>
      <c r="H41" s="9">
        <v>0</v>
      </c>
      <c r="I41" s="9">
        <v>0.0283</v>
      </c>
      <c r="J41" s="18" t="str">
        <f t="shared" si="2"/>
        <v>10</v>
      </c>
      <c r="K41" s="18">
        <f t="shared" si="3"/>
        <v>9.2925</v>
      </c>
      <c r="L41" s="6">
        <v>5890</v>
      </c>
      <c r="M41" s="6">
        <v>0</v>
      </c>
      <c r="N41" s="9">
        <f t="shared" si="4"/>
        <v>0</v>
      </c>
      <c r="O41" s="18" t="str">
        <f t="shared" si="5"/>
        <v>20</v>
      </c>
      <c r="P41" s="9">
        <v>0.000514880525993656</v>
      </c>
      <c r="Q41" s="18" t="str">
        <f t="shared" si="6"/>
        <v>20</v>
      </c>
      <c r="R41" s="6">
        <v>0</v>
      </c>
      <c r="S41" s="6">
        <v>0</v>
      </c>
      <c r="T41" s="6">
        <v>0</v>
      </c>
      <c r="U41" s="6">
        <v>0</v>
      </c>
      <c r="V41" s="6">
        <f t="shared" si="7"/>
        <v>0</v>
      </c>
      <c r="W41" s="6">
        <f t="shared" si="8"/>
        <v>15</v>
      </c>
      <c r="X41" s="18">
        <f t="shared" si="9"/>
        <v>74.2925</v>
      </c>
      <c r="Y41" s="6" t="str">
        <f t="shared" si="14"/>
        <v>C</v>
      </c>
      <c r="Z41" s="12" t="str">
        <f t="shared" si="11"/>
        <v>15%</v>
      </c>
    </row>
    <row r="42" s="15" customFormat="1" ht="21" customHeight="1" spans="1:26">
      <c r="A42" s="4">
        <v>39</v>
      </c>
      <c r="B42" s="20" t="s">
        <v>35</v>
      </c>
      <c r="C42" s="6" t="s">
        <v>139</v>
      </c>
      <c r="D42" s="6">
        <v>37584.8</v>
      </c>
      <c r="E42" s="6">
        <v>37584.8</v>
      </c>
      <c r="F42" s="9">
        <f t="shared" si="0"/>
        <v>1</v>
      </c>
      <c r="G42" s="17">
        <f t="shared" si="1"/>
        <v>25</v>
      </c>
      <c r="H42" s="9">
        <v>0.2258</v>
      </c>
      <c r="I42" s="9">
        <v>0.2196</v>
      </c>
      <c r="J42" s="18">
        <f t="shared" si="2"/>
        <v>4.355</v>
      </c>
      <c r="K42" s="18">
        <f t="shared" si="3"/>
        <v>4.51</v>
      </c>
      <c r="L42" s="6">
        <v>37584.8</v>
      </c>
      <c r="M42" s="6">
        <v>0</v>
      </c>
      <c r="N42" s="9">
        <f t="shared" si="4"/>
        <v>0</v>
      </c>
      <c r="O42" s="18" t="str">
        <f t="shared" si="5"/>
        <v>20</v>
      </c>
      <c r="P42" s="9">
        <v>0.0461029802584186</v>
      </c>
      <c r="Q42" s="18" t="str">
        <f t="shared" si="6"/>
        <v>20</v>
      </c>
      <c r="R42" s="6">
        <v>0</v>
      </c>
      <c r="S42" s="6">
        <v>2</v>
      </c>
      <c r="T42" s="6">
        <v>3</v>
      </c>
      <c r="U42" s="6">
        <v>0</v>
      </c>
      <c r="V42" s="6">
        <f t="shared" si="7"/>
        <v>5</v>
      </c>
      <c r="W42" s="6" t="str">
        <f t="shared" si="8"/>
        <v>0</v>
      </c>
      <c r="X42" s="18">
        <f t="shared" si="9"/>
        <v>73.865</v>
      </c>
      <c r="Y42" s="6" t="str">
        <f t="shared" si="14"/>
        <v>C</v>
      </c>
      <c r="Z42" s="12" t="str">
        <f t="shared" si="11"/>
        <v>15%</v>
      </c>
    </row>
    <row r="43" s="15" customFormat="1" ht="21" customHeight="1" spans="1:26">
      <c r="A43" s="4">
        <v>40</v>
      </c>
      <c r="B43" s="20" t="s">
        <v>83</v>
      </c>
      <c r="C43" s="6" t="s">
        <v>139</v>
      </c>
      <c r="D43" s="6">
        <v>33071</v>
      </c>
      <c r="E43" s="6">
        <v>13936</v>
      </c>
      <c r="F43" s="9">
        <f t="shared" si="0"/>
        <v>0.421396389586042</v>
      </c>
      <c r="G43" s="17">
        <f t="shared" si="1"/>
        <v>10.5349097396511</v>
      </c>
      <c r="H43" s="9">
        <v>0.1388</v>
      </c>
      <c r="I43" s="9">
        <v>0.1149</v>
      </c>
      <c r="J43" s="18">
        <f t="shared" si="2"/>
        <v>6.53</v>
      </c>
      <c r="K43" s="18">
        <f t="shared" si="3"/>
        <v>7.1275</v>
      </c>
      <c r="L43" s="6">
        <v>33071</v>
      </c>
      <c r="M43" s="6">
        <v>0</v>
      </c>
      <c r="N43" s="9">
        <f t="shared" si="4"/>
        <v>0</v>
      </c>
      <c r="O43" s="18" t="str">
        <f t="shared" si="5"/>
        <v>20</v>
      </c>
      <c r="P43" s="9">
        <v>0.01376429733365</v>
      </c>
      <c r="Q43" s="18" t="str">
        <f t="shared" si="6"/>
        <v>20</v>
      </c>
      <c r="R43" s="6">
        <v>0</v>
      </c>
      <c r="S43" s="6">
        <v>1</v>
      </c>
      <c r="T43" s="6">
        <v>1</v>
      </c>
      <c r="U43" s="6">
        <v>0</v>
      </c>
      <c r="V43" s="6">
        <f t="shared" si="7"/>
        <v>2</v>
      </c>
      <c r="W43" s="6">
        <f t="shared" si="8"/>
        <v>9</v>
      </c>
      <c r="X43" s="18">
        <f t="shared" si="9"/>
        <v>73.1924097396511</v>
      </c>
      <c r="Y43" s="6" t="str">
        <f t="shared" si="14"/>
        <v>C</v>
      </c>
      <c r="Z43" s="12" t="str">
        <f t="shared" si="11"/>
        <v>15%</v>
      </c>
    </row>
    <row r="44" s="15" customFormat="1" ht="21" customHeight="1" spans="1:26">
      <c r="A44" s="4">
        <v>41</v>
      </c>
      <c r="B44" s="20" t="s">
        <v>72</v>
      </c>
      <c r="C44" s="6" t="s">
        <v>139</v>
      </c>
      <c r="D44" s="6">
        <v>1293.6</v>
      </c>
      <c r="E44" s="6">
        <v>0</v>
      </c>
      <c r="F44" s="9">
        <f t="shared" si="0"/>
        <v>0</v>
      </c>
      <c r="G44" s="17">
        <f t="shared" si="1"/>
        <v>0</v>
      </c>
      <c r="H44" s="9">
        <v>-0.3356</v>
      </c>
      <c r="I44" s="9">
        <v>-0.0988</v>
      </c>
      <c r="J44" s="18" t="str">
        <f t="shared" si="2"/>
        <v>10</v>
      </c>
      <c r="K44" s="18" t="str">
        <f t="shared" si="3"/>
        <v>10</v>
      </c>
      <c r="L44" s="6">
        <v>1293.6</v>
      </c>
      <c r="M44" s="6">
        <v>0</v>
      </c>
      <c r="N44" s="9">
        <f t="shared" si="4"/>
        <v>0</v>
      </c>
      <c r="O44" s="18" t="str">
        <f t="shared" si="5"/>
        <v>20</v>
      </c>
      <c r="P44" s="9">
        <v>0.0070387543973862</v>
      </c>
      <c r="Q44" s="18" t="str">
        <f t="shared" si="6"/>
        <v>20</v>
      </c>
      <c r="R44" s="6">
        <v>0</v>
      </c>
      <c r="S44" s="6">
        <v>1</v>
      </c>
      <c r="T44" s="6">
        <v>0</v>
      </c>
      <c r="U44" s="6">
        <v>0</v>
      </c>
      <c r="V44" s="6">
        <f t="shared" si="7"/>
        <v>1</v>
      </c>
      <c r="W44" s="6">
        <f t="shared" si="8"/>
        <v>12</v>
      </c>
      <c r="X44" s="18">
        <f t="shared" si="9"/>
        <v>72</v>
      </c>
      <c r="Y44" s="6" t="str">
        <f t="shared" si="14"/>
        <v>C</v>
      </c>
      <c r="Z44" s="12" t="str">
        <f t="shared" si="11"/>
        <v>15%</v>
      </c>
    </row>
    <row r="45" s="15" customFormat="1" ht="21" customHeight="1" spans="1:26">
      <c r="A45" s="4">
        <v>42</v>
      </c>
      <c r="B45" s="20" t="s">
        <v>61</v>
      </c>
      <c r="C45" s="6" t="s">
        <v>139</v>
      </c>
      <c r="D45" s="6">
        <v>823.2</v>
      </c>
      <c r="E45" s="6">
        <v>0</v>
      </c>
      <c r="F45" s="9">
        <f t="shared" si="0"/>
        <v>0</v>
      </c>
      <c r="G45" s="17">
        <f t="shared" si="1"/>
        <v>0</v>
      </c>
      <c r="H45" s="9">
        <v>-0.085</v>
      </c>
      <c r="I45" s="9">
        <v>-0.096</v>
      </c>
      <c r="J45" s="18" t="str">
        <f t="shared" si="2"/>
        <v>10</v>
      </c>
      <c r="K45" s="18" t="str">
        <f t="shared" si="3"/>
        <v>10</v>
      </c>
      <c r="L45" s="6">
        <v>823.2</v>
      </c>
      <c r="M45" s="6">
        <v>0</v>
      </c>
      <c r="N45" s="9">
        <f t="shared" si="4"/>
        <v>0</v>
      </c>
      <c r="O45" s="18" t="str">
        <f t="shared" si="5"/>
        <v>20</v>
      </c>
      <c r="P45" s="9">
        <v>0.0231975103955138</v>
      </c>
      <c r="Q45" s="18" t="str">
        <f t="shared" si="6"/>
        <v>20</v>
      </c>
      <c r="R45" s="6">
        <v>0</v>
      </c>
      <c r="S45" s="6">
        <v>1</v>
      </c>
      <c r="T45" s="6">
        <v>0</v>
      </c>
      <c r="U45" s="6">
        <v>0</v>
      </c>
      <c r="V45" s="6">
        <f t="shared" si="7"/>
        <v>1</v>
      </c>
      <c r="W45" s="6">
        <f t="shared" si="8"/>
        <v>12</v>
      </c>
      <c r="X45" s="18">
        <f t="shared" si="9"/>
        <v>72</v>
      </c>
      <c r="Y45" s="6" t="str">
        <f t="shared" si="14"/>
        <v>C</v>
      </c>
      <c r="Z45" s="12" t="str">
        <f t="shared" si="11"/>
        <v>15%</v>
      </c>
    </row>
    <row r="46" s="15" customFormat="1" ht="21" customHeight="1" spans="1:26">
      <c r="A46" s="4">
        <v>43</v>
      </c>
      <c r="B46" s="20" t="s">
        <v>62</v>
      </c>
      <c r="C46" s="6" t="s">
        <v>139</v>
      </c>
      <c r="D46" s="6">
        <v>14730.35</v>
      </c>
      <c r="E46" s="6">
        <v>0</v>
      </c>
      <c r="F46" s="9">
        <f t="shared" si="0"/>
        <v>0</v>
      </c>
      <c r="G46" s="17">
        <f t="shared" si="1"/>
        <v>0</v>
      </c>
      <c r="H46" s="9">
        <v>-0.301989463593745</v>
      </c>
      <c r="I46" s="9">
        <v>-0.0893953880553207</v>
      </c>
      <c r="J46" s="18" t="str">
        <f t="shared" si="2"/>
        <v>10</v>
      </c>
      <c r="K46" s="18" t="str">
        <f t="shared" si="3"/>
        <v>10</v>
      </c>
      <c r="L46" s="6">
        <v>14730.35</v>
      </c>
      <c r="M46" s="6">
        <v>0</v>
      </c>
      <c r="N46" s="9">
        <f t="shared" si="4"/>
        <v>0</v>
      </c>
      <c r="O46" s="18" t="str">
        <f t="shared" si="5"/>
        <v>20</v>
      </c>
      <c r="P46" s="9">
        <v>0.0257913757756473</v>
      </c>
      <c r="Q46" s="18" t="str">
        <f t="shared" si="6"/>
        <v>20</v>
      </c>
      <c r="R46" s="6">
        <v>0</v>
      </c>
      <c r="S46" s="6">
        <v>1</v>
      </c>
      <c r="T46" s="6">
        <v>0</v>
      </c>
      <c r="U46" s="6">
        <v>0</v>
      </c>
      <c r="V46" s="6">
        <f t="shared" si="7"/>
        <v>1</v>
      </c>
      <c r="W46" s="6">
        <f t="shared" si="8"/>
        <v>12</v>
      </c>
      <c r="X46" s="18">
        <f t="shared" si="9"/>
        <v>72</v>
      </c>
      <c r="Y46" s="6" t="str">
        <f t="shared" si="14"/>
        <v>C</v>
      </c>
      <c r="Z46" s="12" t="str">
        <f t="shared" si="11"/>
        <v>15%</v>
      </c>
    </row>
    <row r="47" s="15" customFormat="1" ht="21" customHeight="1" spans="1:26">
      <c r="A47" s="4">
        <v>44</v>
      </c>
      <c r="B47" s="20" t="s">
        <v>57</v>
      </c>
      <c r="C47" s="6" t="s">
        <v>139</v>
      </c>
      <c r="D47" s="6">
        <v>48565.25</v>
      </c>
      <c r="E47" s="6">
        <v>0</v>
      </c>
      <c r="F47" s="9">
        <f t="shared" si="0"/>
        <v>0</v>
      </c>
      <c r="G47" s="17">
        <f t="shared" si="1"/>
        <v>0</v>
      </c>
      <c r="H47" s="9">
        <v>-0.3224</v>
      </c>
      <c r="I47" s="9">
        <v>-0.0088</v>
      </c>
      <c r="J47" s="18" t="str">
        <f t="shared" si="2"/>
        <v>10</v>
      </c>
      <c r="K47" s="18" t="str">
        <f t="shared" si="3"/>
        <v>10</v>
      </c>
      <c r="L47" s="6">
        <v>48565.25</v>
      </c>
      <c r="M47" s="6">
        <v>0</v>
      </c>
      <c r="N47" s="9">
        <f t="shared" si="4"/>
        <v>0</v>
      </c>
      <c r="O47" s="18" t="str">
        <f t="shared" si="5"/>
        <v>20</v>
      </c>
      <c r="P47" s="9">
        <v>0.0316709053427467</v>
      </c>
      <c r="Q47" s="18" t="str">
        <f t="shared" si="6"/>
        <v>20</v>
      </c>
      <c r="R47" s="6">
        <v>0</v>
      </c>
      <c r="S47" s="6">
        <v>1</v>
      </c>
      <c r="T47" s="6">
        <v>0</v>
      </c>
      <c r="U47" s="6">
        <v>0</v>
      </c>
      <c r="V47" s="6">
        <f t="shared" si="7"/>
        <v>1</v>
      </c>
      <c r="W47" s="6">
        <f t="shared" si="8"/>
        <v>12</v>
      </c>
      <c r="X47" s="18">
        <f t="shared" si="9"/>
        <v>72</v>
      </c>
      <c r="Y47" s="6" t="str">
        <f t="shared" si="14"/>
        <v>C</v>
      </c>
      <c r="Z47" s="12" t="str">
        <f t="shared" si="11"/>
        <v>15%</v>
      </c>
    </row>
    <row r="48" s="15" customFormat="1" ht="21" customHeight="1" spans="1:26">
      <c r="A48" s="4">
        <v>45</v>
      </c>
      <c r="B48" s="20" t="s">
        <v>65</v>
      </c>
      <c r="C48" s="6" t="s">
        <v>139</v>
      </c>
      <c r="D48" s="6">
        <v>2107.5</v>
      </c>
      <c r="E48" s="6">
        <v>0</v>
      </c>
      <c r="F48" s="9">
        <f t="shared" si="0"/>
        <v>0</v>
      </c>
      <c r="G48" s="17">
        <f t="shared" si="1"/>
        <v>0</v>
      </c>
      <c r="H48" s="9">
        <v>-0.091</v>
      </c>
      <c r="I48" s="9">
        <v>-0.1958</v>
      </c>
      <c r="J48" s="18" t="str">
        <f t="shared" si="2"/>
        <v>10</v>
      </c>
      <c r="K48" s="18" t="str">
        <f t="shared" si="3"/>
        <v>10</v>
      </c>
      <c r="L48" s="6">
        <v>2107.5</v>
      </c>
      <c r="M48" s="6">
        <v>0</v>
      </c>
      <c r="N48" s="9">
        <f t="shared" si="4"/>
        <v>0</v>
      </c>
      <c r="O48" s="18" t="str">
        <f t="shared" si="5"/>
        <v>20</v>
      </c>
      <c r="P48" s="9">
        <v>0.00457144782824094</v>
      </c>
      <c r="Q48" s="18" t="str">
        <f t="shared" si="6"/>
        <v>20</v>
      </c>
      <c r="R48" s="6">
        <v>0</v>
      </c>
      <c r="S48" s="6">
        <v>1</v>
      </c>
      <c r="T48" s="6">
        <v>0</v>
      </c>
      <c r="U48" s="6">
        <v>0</v>
      </c>
      <c r="V48" s="6">
        <f t="shared" si="7"/>
        <v>1</v>
      </c>
      <c r="W48" s="6">
        <f t="shared" si="8"/>
        <v>12</v>
      </c>
      <c r="X48" s="18">
        <f t="shared" si="9"/>
        <v>72</v>
      </c>
      <c r="Y48" s="6" t="str">
        <f t="shared" si="14"/>
        <v>C</v>
      </c>
      <c r="Z48" s="12" t="str">
        <f t="shared" si="11"/>
        <v>15%</v>
      </c>
    </row>
    <row r="49" s="15" customFormat="1" ht="21" customHeight="1" spans="1:26">
      <c r="A49" s="4">
        <v>46</v>
      </c>
      <c r="B49" s="20" t="s">
        <v>63</v>
      </c>
      <c r="C49" s="6" t="s">
        <v>140</v>
      </c>
      <c r="D49" s="6">
        <v>41827.75</v>
      </c>
      <c r="E49" s="6">
        <v>0</v>
      </c>
      <c r="F49" s="9">
        <f t="shared" si="0"/>
        <v>0</v>
      </c>
      <c r="G49" s="17">
        <f t="shared" si="1"/>
        <v>0</v>
      </c>
      <c r="H49" s="9">
        <v>-0.254</v>
      </c>
      <c r="I49" s="9">
        <v>-1.47</v>
      </c>
      <c r="J49" s="18" t="str">
        <f t="shared" si="2"/>
        <v>10</v>
      </c>
      <c r="K49" s="18" t="str">
        <f t="shared" si="3"/>
        <v>10</v>
      </c>
      <c r="L49" s="6">
        <v>41827.75</v>
      </c>
      <c r="M49" s="6">
        <v>0</v>
      </c>
      <c r="N49" s="9">
        <f t="shared" si="4"/>
        <v>0</v>
      </c>
      <c r="O49" s="18" t="str">
        <f t="shared" si="5"/>
        <v>20</v>
      </c>
      <c r="P49" s="9">
        <v>0.0154304660207923</v>
      </c>
      <c r="Q49" s="18" t="str">
        <f t="shared" si="6"/>
        <v>20</v>
      </c>
      <c r="R49" s="6">
        <v>1</v>
      </c>
      <c r="S49" s="6">
        <v>0</v>
      </c>
      <c r="T49" s="6">
        <v>0</v>
      </c>
      <c r="U49" s="6">
        <v>0</v>
      </c>
      <c r="V49" s="6">
        <f t="shared" si="7"/>
        <v>1</v>
      </c>
      <c r="W49" s="6">
        <f t="shared" si="8"/>
        <v>12</v>
      </c>
      <c r="X49" s="18">
        <f t="shared" si="9"/>
        <v>72</v>
      </c>
      <c r="Y49" s="6" t="s">
        <v>17</v>
      </c>
      <c r="Z49" s="12" t="str">
        <f t="shared" si="11"/>
        <v>0</v>
      </c>
    </row>
    <row r="50" s="15" customFormat="1" ht="21" customHeight="1" spans="1:26">
      <c r="A50" s="4">
        <v>47</v>
      </c>
      <c r="B50" s="20" t="s">
        <v>92</v>
      </c>
      <c r="C50" s="6" t="s">
        <v>139</v>
      </c>
      <c r="D50" s="6">
        <v>848.8</v>
      </c>
      <c r="E50" s="6">
        <v>0</v>
      </c>
      <c r="F50" s="9">
        <f t="shared" si="0"/>
        <v>0</v>
      </c>
      <c r="G50" s="17">
        <f t="shared" si="1"/>
        <v>0</v>
      </c>
      <c r="H50" s="9">
        <v>0</v>
      </c>
      <c r="I50" s="9">
        <v>-0.0619</v>
      </c>
      <c r="J50" s="18" t="str">
        <f t="shared" si="2"/>
        <v>10</v>
      </c>
      <c r="K50" s="18" t="str">
        <f t="shared" si="3"/>
        <v>10</v>
      </c>
      <c r="L50" s="6">
        <v>848.8</v>
      </c>
      <c r="M50" s="6">
        <v>0</v>
      </c>
      <c r="N50" s="9">
        <f t="shared" si="4"/>
        <v>0</v>
      </c>
      <c r="O50" s="18" t="str">
        <f t="shared" si="5"/>
        <v>20</v>
      </c>
      <c r="P50" s="9">
        <v>0.0192273074352468</v>
      </c>
      <c r="Q50" s="18" t="str">
        <f t="shared" si="6"/>
        <v>20</v>
      </c>
      <c r="R50" s="6">
        <v>0</v>
      </c>
      <c r="S50" s="6">
        <v>0</v>
      </c>
      <c r="T50" s="6">
        <v>1</v>
      </c>
      <c r="U50" s="6">
        <v>0</v>
      </c>
      <c r="V50" s="6">
        <f t="shared" si="7"/>
        <v>1</v>
      </c>
      <c r="W50" s="6">
        <f t="shared" si="8"/>
        <v>12</v>
      </c>
      <c r="X50" s="18">
        <f t="shared" si="9"/>
        <v>72</v>
      </c>
      <c r="Y50" s="6" t="str">
        <f t="shared" ref="Y50:Y53" si="15">IF(X50&gt;=90,"A",IF(X50&gt;=80,"B",IF(X50&gt;=70,"C",IF(X50&gt;=60,"D","E"))))</f>
        <v>C</v>
      </c>
      <c r="Z50" s="12" t="str">
        <f t="shared" si="11"/>
        <v>15%</v>
      </c>
    </row>
    <row r="51" s="15" customFormat="1" ht="21" customHeight="1" spans="1:26">
      <c r="A51" s="4">
        <v>48</v>
      </c>
      <c r="B51" s="20" t="s">
        <v>103</v>
      </c>
      <c r="C51" s="6" t="s">
        <v>139</v>
      </c>
      <c r="D51" s="6">
        <v>7205.24</v>
      </c>
      <c r="E51" s="6">
        <v>0</v>
      </c>
      <c r="F51" s="9">
        <f t="shared" si="0"/>
        <v>0</v>
      </c>
      <c r="G51" s="17">
        <f t="shared" si="1"/>
        <v>0</v>
      </c>
      <c r="H51" s="9">
        <v>-0.32</v>
      </c>
      <c r="I51" s="9">
        <v>-0.16</v>
      </c>
      <c r="J51" s="18" t="str">
        <f t="shared" si="2"/>
        <v>10</v>
      </c>
      <c r="K51" s="18" t="str">
        <f t="shared" si="3"/>
        <v>10</v>
      </c>
      <c r="L51" s="6">
        <v>7205.24</v>
      </c>
      <c r="M51" s="6">
        <v>0</v>
      </c>
      <c r="N51" s="9">
        <f t="shared" si="4"/>
        <v>0</v>
      </c>
      <c r="O51" s="18" t="str">
        <f t="shared" si="5"/>
        <v>20</v>
      </c>
      <c r="P51" s="9">
        <v>0.0128947075738471</v>
      </c>
      <c r="Q51" s="18" t="str">
        <f t="shared" si="6"/>
        <v>20</v>
      </c>
      <c r="R51" s="6">
        <v>0</v>
      </c>
      <c r="S51" s="6">
        <v>1</v>
      </c>
      <c r="T51" s="6">
        <v>0</v>
      </c>
      <c r="U51" s="6">
        <v>0</v>
      </c>
      <c r="V51" s="6">
        <f t="shared" si="7"/>
        <v>1</v>
      </c>
      <c r="W51" s="6">
        <f t="shared" si="8"/>
        <v>12</v>
      </c>
      <c r="X51" s="18">
        <f t="shared" si="9"/>
        <v>72</v>
      </c>
      <c r="Y51" s="6" t="str">
        <f t="shared" si="15"/>
        <v>C</v>
      </c>
      <c r="Z51" s="12" t="str">
        <f t="shared" si="11"/>
        <v>15%</v>
      </c>
    </row>
    <row r="52" s="15" customFormat="1" ht="21" customHeight="1" spans="1:26">
      <c r="A52" s="4">
        <v>49</v>
      </c>
      <c r="B52" s="20" t="s">
        <v>26</v>
      </c>
      <c r="C52" s="6" t="s">
        <v>139</v>
      </c>
      <c r="D52" s="6">
        <v>10079.83</v>
      </c>
      <c r="E52" s="6">
        <v>0</v>
      </c>
      <c r="F52" s="9">
        <f t="shared" si="0"/>
        <v>0</v>
      </c>
      <c r="G52" s="17">
        <f t="shared" si="1"/>
        <v>0</v>
      </c>
      <c r="H52" s="9">
        <v>-1.489</v>
      </c>
      <c r="I52" s="9">
        <v>-0.535</v>
      </c>
      <c r="J52" s="18" t="str">
        <f t="shared" si="2"/>
        <v>10</v>
      </c>
      <c r="K52" s="18" t="str">
        <f t="shared" si="3"/>
        <v>10</v>
      </c>
      <c r="L52" s="6">
        <v>10079.83</v>
      </c>
      <c r="M52" s="6">
        <v>0</v>
      </c>
      <c r="N52" s="9">
        <f t="shared" si="4"/>
        <v>0</v>
      </c>
      <c r="O52" s="18" t="str">
        <f t="shared" si="5"/>
        <v>20</v>
      </c>
      <c r="P52" s="9">
        <v>0.00262252044139735</v>
      </c>
      <c r="Q52" s="18" t="str">
        <f t="shared" si="6"/>
        <v>20</v>
      </c>
      <c r="R52" s="6">
        <v>0</v>
      </c>
      <c r="S52" s="6">
        <v>1</v>
      </c>
      <c r="T52" s="6">
        <v>0</v>
      </c>
      <c r="U52" s="6">
        <v>0</v>
      </c>
      <c r="V52" s="6">
        <f t="shared" si="7"/>
        <v>1</v>
      </c>
      <c r="W52" s="6">
        <f t="shared" si="8"/>
        <v>12</v>
      </c>
      <c r="X52" s="18">
        <f t="shared" si="9"/>
        <v>72</v>
      </c>
      <c r="Y52" s="6" t="str">
        <f t="shared" si="15"/>
        <v>C</v>
      </c>
      <c r="Z52" s="12" t="str">
        <f t="shared" si="11"/>
        <v>15%</v>
      </c>
    </row>
    <row r="53" s="15" customFormat="1" ht="21" customHeight="1" spans="1:26">
      <c r="A53" s="4">
        <v>50</v>
      </c>
      <c r="B53" s="20" t="s">
        <v>29</v>
      </c>
      <c r="C53" s="6" t="s">
        <v>139</v>
      </c>
      <c r="D53" s="6">
        <v>67909.9</v>
      </c>
      <c r="E53" s="6">
        <v>0</v>
      </c>
      <c r="F53" s="9">
        <f t="shared" si="0"/>
        <v>0</v>
      </c>
      <c r="G53" s="17">
        <f t="shared" si="1"/>
        <v>0</v>
      </c>
      <c r="H53" s="9">
        <v>-0.6889</v>
      </c>
      <c r="I53" s="9">
        <v>-0.1368</v>
      </c>
      <c r="J53" s="18" t="str">
        <f t="shared" si="2"/>
        <v>10</v>
      </c>
      <c r="K53" s="18" t="str">
        <f t="shared" si="3"/>
        <v>10</v>
      </c>
      <c r="L53" s="6">
        <v>67909.9</v>
      </c>
      <c r="M53" s="6">
        <v>0</v>
      </c>
      <c r="N53" s="9">
        <f t="shared" si="4"/>
        <v>0</v>
      </c>
      <c r="O53" s="18" t="str">
        <f t="shared" si="5"/>
        <v>20</v>
      </c>
      <c r="P53" s="9">
        <v>0.0123929519521296</v>
      </c>
      <c r="Q53" s="18" t="str">
        <f t="shared" si="6"/>
        <v>20</v>
      </c>
      <c r="R53" s="6">
        <v>0</v>
      </c>
      <c r="S53" s="6">
        <v>1</v>
      </c>
      <c r="T53" s="6">
        <v>0</v>
      </c>
      <c r="U53" s="6">
        <v>0</v>
      </c>
      <c r="V53" s="6">
        <f t="shared" si="7"/>
        <v>1</v>
      </c>
      <c r="W53" s="6">
        <f t="shared" si="8"/>
        <v>12</v>
      </c>
      <c r="X53" s="18">
        <f t="shared" si="9"/>
        <v>72</v>
      </c>
      <c r="Y53" s="6" t="str">
        <f t="shared" si="15"/>
        <v>C</v>
      </c>
      <c r="Z53" s="12" t="str">
        <f t="shared" si="11"/>
        <v>15%</v>
      </c>
    </row>
    <row r="54" s="15" customFormat="1" ht="21" customHeight="1" spans="1:26">
      <c r="A54" s="4">
        <v>51</v>
      </c>
      <c r="B54" s="20" t="s">
        <v>208</v>
      </c>
      <c r="C54" s="6" t="s">
        <v>140</v>
      </c>
      <c r="D54" s="6">
        <v>7271.2</v>
      </c>
      <c r="E54" s="6">
        <v>0</v>
      </c>
      <c r="F54" s="9">
        <f t="shared" si="0"/>
        <v>0</v>
      </c>
      <c r="G54" s="17">
        <f t="shared" si="1"/>
        <v>0</v>
      </c>
      <c r="H54" s="9">
        <v>-0.0414</v>
      </c>
      <c r="I54" s="9">
        <v>-0.1103</v>
      </c>
      <c r="J54" s="18" t="str">
        <f t="shared" si="2"/>
        <v>10</v>
      </c>
      <c r="K54" s="18" t="str">
        <f t="shared" si="3"/>
        <v>10</v>
      </c>
      <c r="L54" s="6">
        <v>7271.2</v>
      </c>
      <c r="M54" s="6">
        <v>0</v>
      </c>
      <c r="N54" s="9">
        <f t="shared" si="4"/>
        <v>0</v>
      </c>
      <c r="O54" s="18" t="str">
        <f t="shared" si="5"/>
        <v>20</v>
      </c>
      <c r="P54" s="9">
        <v>0.0187857029652677</v>
      </c>
      <c r="Q54" s="18" t="str">
        <f t="shared" si="6"/>
        <v>20</v>
      </c>
      <c r="R54" s="6">
        <v>1</v>
      </c>
      <c r="S54" s="6">
        <v>0</v>
      </c>
      <c r="T54" s="6">
        <v>0</v>
      </c>
      <c r="U54" s="6">
        <v>0</v>
      </c>
      <c r="V54" s="6">
        <f t="shared" si="7"/>
        <v>1</v>
      </c>
      <c r="W54" s="6">
        <f t="shared" si="8"/>
        <v>12</v>
      </c>
      <c r="X54" s="18">
        <f t="shared" si="9"/>
        <v>72</v>
      </c>
      <c r="Y54" s="6" t="s">
        <v>17</v>
      </c>
      <c r="Z54" s="12" t="str">
        <f t="shared" si="11"/>
        <v>0</v>
      </c>
    </row>
    <row r="55" s="15" customFormat="1" ht="21" customHeight="1" spans="1:26">
      <c r="A55" s="4">
        <v>52</v>
      </c>
      <c r="B55" s="20" t="s">
        <v>59</v>
      </c>
      <c r="C55" s="6" t="s">
        <v>139</v>
      </c>
      <c r="D55" s="6">
        <v>18330</v>
      </c>
      <c r="E55" s="6">
        <v>0</v>
      </c>
      <c r="F55" s="9">
        <f t="shared" si="0"/>
        <v>0</v>
      </c>
      <c r="G55" s="17">
        <f t="shared" si="1"/>
        <v>0</v>
      </c>
      <c r="H55" s="9">
        <v>0.08</v>
      </c>
      <c r="I55" s="9">
        <v>0.06</v>
      </c>
      <c r="J55" s="18">
        <f t="shared" si="2"/>
        <v>8</v>
      </c>
      <c r="K55" s="18">
        <f t="shared" si="3"/>
        <v>8.5</v>
      </c>
      <c r="L55" s="6">
        <v>18330</v>
      </c>
      <c r="M55" s="6">
        <v>0</v>
      </c>
      <c r="N55" s="9">
        <f t="shared" si="4"/>
        <v>0</v>
      </c>
      <c r="O55" s="18" t="str">
        <f t="shared" si="5"/>
        <v>20</v>
      </c>
      <c r="P55" s="9">
        <v>0.00698960894957262</v>
      </c>
      <c r="Q55" s="18" t="str">
        <f t="shared" si="6"/>
        <v>20</v>
      </c>
      <c r="R55" s="6">
        <v>0</v>
      </c>
      <c r="S55" s="6">
        <v>0</v>
      </c>
      <c r="T55" s="6">
        <v>0</v>
      </c>
      <c r="U55" s="6">
        <v>0</v>
      </c>
      <c r="V55" s="6">
        <f t="shared" si="7"/>
        <v>0</v>
      </c>
      <c r="W55" s="6">
        <f t="shared" si="8"/>
        <v>15</v>
      </c>
      <c r="X55" s="18">
        <f t="shared" si="9"/>
        <v>71.5</v>
      </c>
      <c r="Y55" s="6" t="str">
        <f t="shared" ref="Y55:Y57" si="16">IF(X55&gt;=90,"A",IF(X55&gt;=80,"B",IF(X55&gt;=70,"C",IF(X55&gt;=60,"D","E"))))</f>
        <v>C</v>
      </c>
      <c r="Z55" s="12" t="str">
        <f t="shared" si="11"/>
        <v>15%</v>
      </c>
    </row>
    <row r="56" s="15" customFormat="1" ht="21" customHeight="1" spans="1:26">
      <c r="A56" s="4">
        <v>53</v>
      </c>
      <c r="B56" s="20" t="s">
        <v>60</v>
      </c>
      <c r="C56" s="6" t="s">
        <v>139</v>
      </c>
      <c r="D56" s="6">
        <v>15831.36</v>
      </c>
      <c r="E56" s="6">
        <v>0</v>
      </c>
      <c r="F56" s="9">
        <f t="shared" si="0"/>
        <v>0</v>
      </c>
      <c r="G56" s="17">
        <f t="shared" si="1"/>
        <v>0</v>
      </c>
      <c r="H56" s="9">
        <v>-0.0347</v>
      </c>
      <c r="I56" s="9">
        <v>-0.5393</v>
      </c>
      <c r="J56" s="18" t="str">
        <f t="shared" si="2"/>
        <v>10</v>
      </c>
      <c r="K56" s="18" t="str">
        <f t="shared" si="3"/>
        <v>10</v>
      </c>
      <c r="L56" s="6">
        <v>15831.36</v>
      </c>
      <c r="M56" s="6">
        <v>0</v>
      </c>
      <c r="N56" s="9">
        <f t="shared" si="4"/>
        <v>0</v>
      </c>
      <c r="O56" s="18" t="str">
        <f t="shared" si="5"/>
        <v>20</v>
      </c>
      <c r="P56" s="9">
        <v>0.0434359407149241</v>
      </c>
      <c r="Q56" s="18" t="str">
        <f t="shared" si="6"/>
        <v>20</v>
      </c>
      <c r="R56" s="6">
        <v>0</v>
      </c>
      <c r="S56" s="6">
        <v>1</v>
      </c>
      <c r="T56" s="6">
        <v>1</v>
      </c>
      <c r="U56" s="6">
        <v>0</v>
      </c>
      <c r="V56" s="6">
        <f t="shared" si="7"/>
        <v>2</v>
      </c>
      <c r="W56" s="6">
        <f t="shared" si="8"/>
        <v>9</v>
      </c>
      <c r="X56" s="18">
        <f t="shared" si="9"/>
        <v>69</v>
      </c>
      <c r="Y56" s="6" t="str">
        <f t="shared" si="16"/>
        <v>D</v>
      </c>
      <c r="Z56" s="12" t="str">
        <f t="shared" si="11"/>
        <v>10%</v>
      </c>
    </row>
    <row r="57" s="15" customFormat="1" ht="21" customHeight="1" spans="1:26">
      <c r="A57" s="4">
        <v>54</v>
      </c>
      <c r="B57" s="20" t="s">
        <v>73</v>
      </c>
      <c r="C57" s="6" t="s">
        <v>139</v>
      </c>
      <c r="D57" s="6">
        <v>2594.94</v>
      </c>
      <c r="E57" s="6">
        <v>0</v>
      </c>
      <c r="F57" s="9">
        <f t="shared" si="0"/>
        <v>0</v>
      </c>
      <c r="G57" s="17">
        <f t="shared" si="1"/>
        <v>0</v>
      </c>
      <c r="H57" s="9">
        <v>-0.3174</v>
      </c>
      <c r="I57" s="9">
        <v>-0.0157</v>
      </c>
      <c r="J57" s="18" t="str">
        <f t="shared" si="2"/>
        <v>10</v>
      </c>
      <c r="K57" s="18" t="str">
        <f t="shared" si="3"/>
        <v>10</v>
      </c>
      <c r="L57" s="6">
        <v>2594.94</v>
      </c>
      <c r="M57" s="6">
        <v>0</v>
      </c>
      <c r="N57" s="9">
        <f t="shared" si="4"/>
        <v>0</v>
      </c>
      <c r="O57" s="18" t="str">
        <f t="shared" si="5"/>
        <v>20</v>
      </c>
      <c r="P57" s="9">
        <v>0</v>
      </c>
      <c r="Q57" s="18" t="str">
        <f t="shared" si="6"/>
        <v>20</v>
      </c>
      <c r="R57" s="6">
        <v>0</v>
      </c>
      <c r="S57" s="6">
        <v>0</v>
      </c>
      <c r="T57" s="6">
        <v>2</v>
      </c>
      <c r="U57" s="6">
        <v>0</v>
      </c>
      <c r="V57" s="6">
        <f t="shared" si="7"/>
        <v>2</v>
      </c>
      <c r="W57" s="6">
        <f t="shared" si="8"/>
        <v>9</v>
      </c>
      <c r="X57" s="18">
        <f t="shared" si="9"/>
        <v>69</v>
      </c>
      <c r="Y57" s="6" t="str">
        <f t="shared" si="16"/>
        <v>D</v>
      </c>
      <c r="Z57" s="12" t="str">
        <f t="shared" si="11"/>
        <v>10%</v>
      </c>
    </row>
    <row r="58" s="15" customFormat="1" ht="21" customHeight="1" spans="1:26">
      <c r="A58" s="4">
        <v>55</v>
      </c>
      <c r="B58" s="20" t="s">
        <v>100</v>
      </c>
      <c r="C58" s="6" t="s">
        <v>140</v>
      </c>
      <c r="D58" s="6">
        <v>2108.17</v>
      </c>
      <c r="E58" s="6">
        <v>0</v>
      </c>
      <c r="F58" s="9">
        <f t="shared" si="0"/>
        <v>0</v>
      </c>
      <c r="G58" s="17">
        <f t="shared" si="1"/>
        <v>0</v>
      </c>
      <c r="H58" s="9">
        <v>0</v>
      </c>
      <c r="I58" s="9">
        <v>-0.0037</v>
      </c>
      <c r="J58" s="18" t="str">
        <f t="shared" si="2"/>
        <v>10</v>
      </c>
      <c r="K58" s="18" t="str">
        <f t="shared" si="3"/>
        <v>10</v>
      </c>
      <c r="L58" s="6">
        <v>2108.17</v>
      </c>
      <c r="M58" s="6">
        <v>275</v>
      </c>
      <c r="N58" s="9">
        <f t="shared" si="4"/>
        <v>0.115392523403702</v>
      </c>
      <c r="O58" s="18" t="str">
        <f t="shared" si="5"/>
        <v>20</v>
      </c>
      <c r="P58" s="9">
        <v>0.00680129008891264</v>
      </c>
      <c r="Q58" s="18" t="str">
        <f t="shared" si="6"/>
        <v>20</v>
      </c>
      <c r="R58" s="6">
        <v>1</v>
      </c>
      <c r="S58" s="6">
        <v>1</v>
      </c>
      <c r="T58" s="6">
        <v>0</v>
      </c>
      <c r="U58" s="6">
        <v>0</v>
      </c>
      <c r="V58" s="6">
        <f t="shared" si="7"/>
        <v>2</v>
      </c>
      <c r="W58" s="6">
        <f t="shared" si="8"/>
        <v>9</v>
      </c>
      <c r="X58" s="18">
        <f t="shared" si="9"/>
        <v>69</v>
      </c>
      <c r="Y58" s="6" t="s">
        <v>17</v>
      </c>
      <c r="Z58" s="12" t="str">
        <f t="shared" si="11"/>
        <v>0</v>
      </c>
    </row>
    <row r="59" s="15" customFormat="1" ht="21" customHeight="1" spans="1:26">
      <c r="A59" s="4">
        <v>56</v>
      </c>
      <c r="B59" s="20" t="s">
        <v>28</v>
      </c>
      <c r="C59" s="6" t="s">
        <v>139</v>
      </c>
      <c r="D59" s="6">
        <v>6269.7</v>
      </c>
      <c r="E59" s="6">
        <v>0</v>
      </c>
      <c r="F59" s="9">
        <f t="shared" si="0"/>
        <v>0</v>
      </c>
      <c r="G59" s="17">
        <f t="shared" si="1"/>
        <v>0</v>
      </c>
      <c r="H59" s="9">
        <v>-0.313</v>
      </c>
      <c r="I59" s="9">
        <v>-0.157</v>
      </c>
      <c r="J59" s="18" t="str">
        <f t="shared" si="2"/>
        <v>10</v>
      </c>
      <c r="K59" s="18" t="str">
        <f t="shared" si="3"/>
        <v>10</v>
      </c>
      <c r="L59" s="6">
        <v>6269.7</v>
      </c>
      <c r="M59" s="6">
        <v>5222.5</v>
      </c>
      <c r="N59" s="9">
        <f t="shared" si="4"/>
        <v>0.454438662745166</v>
      </c>
      <c r="O59" s="18" t="str">
        <f t="shared" si="5"/>
        <v>20</v>
      </c>
      <c r="P59" s="9">
        <v>0.00570757869865848</v>
      </c>
      <c r="Q59" s="18" t="str">
        <f t="shared" si="6"/>
        <v>20</v>
      </c>
      <c r="R59" s="6">
        <v>0</v>
      </c>
      <c r="S59" s="6">
        <v>1</v>
      </c>
      <c r="T59" s="6">
        <v>1</v>
      </c>
      <c r="U59" s="6">
        <v>0</v>
      </c>
      <c r="V59" s="6">
        <f t="shared" si="7"/>
        <v>2</v>
      </c>
      <c r="W59" s="6">
        <f t="shared" si="8"/>
        <v>9</v>
      </c>
      <c r="X59" s="18">
        <f t="shared" si="9"/>
        <v>69</v>
      </c>
      <c r="Y59" s="6" t="str">
        <f t="shared" ref="Y59:Y62" si="17">IF(X59&gt;=90,"A",IF(X59&gt;=80,"B",IF(X59&gt;=70,"C",IF(X59&gt;=60,"D","E"))))</f>
        <v>D</v>
      </c>
      <c r="Z59" s="12" t="str">
        <f t="shared" si="11"/>
        <v>10%</v>
      </c>
    </row>
    <row r="60" s="15" customFormat="1" ht="21" customHeight="1" spans="1:26">
      <c r="A60" s="4">
        <v>57</v>
      </c>
      <c r="B60" s="20" t="s">
        <v>74</v>
      </c>
      <c r="C60" s="6" t="s">
        <v>139</v>
      </c>
      <c r="D60" s="6">
        <v>11847.8</v>
      </c>
      <c r="E60" s="6">
        <v>0</v>
      </c>
      <c r="F60" s="9">
        <f t="shared" si="0"/>
        <v>0</v>
      </c>
      <c r="G60" s="17">
        <f t="shared" si="1"/>
        <v>0</v>
      </c>
      <c r="H60" s="9">
        <v>0.047</v>
      </c>
      <c r="I60" s="9">
        <v>0.08</v>
      </c>
      <c r="J60" s="18">
        <f t="shared" si="2"/>
        <v>8.825</v>
      </c>
      <c r="K60" s="18">
        <f t="shared" si="3"/>
        <v>8</v>
      </c>
      <c r="L60" s="6">
        <v>11847.8</v>
      </c>
      <c r="M60" s="6">
        <v>0</v>
      </c>
      <c r="N60" s="9">
        <f t="shared" si="4"/>
        <v>0</v>
      </c>
      <c r="O60" s="18" t="str">
        <f t="shared" si="5"/>
        <v>20</v>
      </c>
      <c r="P60" s="9">
        <v>0.0181946172885663</v>
      </c>
      <c r="Q60" s="18" t="str">
        <f t="shared" si="6"/>
        <v>20</v>
      </c>
      <c r="R60" s="6">
        <v>0</v>
      </c>
      <c r="S60" s="6">
        <v>0</v>
      </c>
      <c r="T60" s="6">
        <v>1</v>
      </c>
      <c r="U60" s="6">
        <v>0</v>
      </c>
      <c r="V60" s="6">
        <f t="shared" si="7"/>
        <v>1</v>
      </c>
      <c r="W60" s="6">
        <f t="shared" si="8"/>
        <v>12</v>
      </c>
      <c r="X60" s="18">
        <f t="shared" si="9"/>
        <v>68.825</v>
      </c>
      <c r="Y60" s="6" t="str">
        <f t="shared" si="17"/>
        <v>D</v>
      </c>
      <c r="Z60" s="12" t="str">
        <f t="shared" si="11"/>
        <v>10%</v>
      </c>
    </row>
    <row r="61" s="15" customFormat="1" ht="21" customHeight="1" spans="1:26">
      <c r="A61" s="4">
        <v>58</v>
      </c>
      <c r="B61" s="20" t="s">
        <v>66</v>
      </c>
      <c r="C61" s="6" t="s">
        <v>140</v>
      </c>
      <c r="D61" s="6">
        <v>2446.6</v>
      </c>
      <c r="E61" s="6">
        <v>0</v>
      </c>
      <c r="F61" s="9">
        <f t="shared" si="0"/>
        <v>0</v>
      </c>
      <c r="G61" s="17">
        <f t="shared" si="1"/>
        <v>0</v>
      </c>
      <c r="H61" s="9">
        <v>-0.283</v>
      </c>
      <c r="I61" s="9">
        <v>-0.104</v>
      </c>
      <c r="J61" s="18" t="str">
        <f t="shared" si="2"/>
        <v>10</v>
      </c>
      <c r="K61" s="18" t="str">
        <f t="shared" si="3"/>
        <v>10</v>
      </c>
      <c r="L61" s="6">
        <v>2446.6</v>
      </c>
      <c r="M61" s="6">
        <v>0</v>
      </c>
      <c r="N61" s="9">
        <f t="shared" si="4"/>
        <v>0</v>
      </c>
      <c r="O61" s="18" t="str">
        <f t="shared" si="5"/>
        <v>20</v>
      </c>
      <c r="P61" s="9">
        <v>0.00799822489484284</v>
      </c>
      <c r="Q61" s="18" t="str">
        <f t="shared" si="6"/>
        <v>20</v>
      </c>
      <c r="R61" s="6">
        <v>1</v>
      </c>
      <c r="S61" s="6">
        <v>1</v>
      </c>
      <c r="T61" s="6">
        <v>1</v>
      </c>
      <c r="U61" s="6">
        <v>0</v>
      </c>
      <c r="V61" s="6">
        <f t="shared" si="7"/>
        <v>3</v>
      </c>
      <c r="W61" s="6">
        <f t="shared" si="8"/>
        <v>6</v>
      </c>
      <c r="X61" s="18">
        <f t="shared" si="9"/>
        <v>66</v>
      </c>
      <c r="Y61" s="6" t="s">
        <v>17</v>
      </c>
      <c r="Z61" s="12" t="str">
        <f t="shared" si="11"/>
        <v>0</v>
      </c>
    </row>
    <row r="62" s="15" customFormat="1" ht="21" customHeight="1" spans="1:26">
      <c r="A62" s="4">
        <v>59</v>
      </c>
      <c r="B62" s="20" t="s">
        <v>105</v>
      </c>
      <c r="C62" s="6" t="s">
        <v>139</v>
      </c>
      <c r="D62" s="6">
        <v>9416.3</v>
      </c>
      <c r="E62" s="6">
        <v>0</v>
      </c>
      <c r="F62" s="9">
        <f t="shared" si="0"/>
        <v>0</v>
      </c>
      <c r="G62" s="17">
        <f t="shared" si="1"/>
        <v>0</v>
      </c>
      <c r="H62" s="9">
        <f>-0.232%</f>
        <v>-0.00232</v>
      </c>
      <c r="I62" s="9">
        <v>-0.0052</v>
      </c>
      <c r="J62" s="18" t="str">
        <f t="shared" si="2"/>
        <v>10</v>
      </c>
      <c r="K62" s="18" t="str">
        <f t="shared" si="3"/>
        <v>10</v>
      </c>
      <c r="L62" s="6">
        <v>9416.3</v>
      </c>
      <c r="M62" s="6">
        <v>0</v>
      </c>
      <c r="N62" s="9">
        <f t="shared" si="4"/>
        <v>0</v>
      </c>
      <c r="O62" s="18" t="str">
        <f t="shared" si="5"/>
        <v>20</v>
      </c>
      <c r="P62" s="9">
        <v>0</v>
      </c>
      <c r="Q62" s="18" t="str">
        <f t="shared" si="6"/>
        <v>20</v>
      </c>
      <c r="R62" s="6">
        <v>0</v>
      </c>
      <c r="S62" s="6">
        <v>2</v>
      </c>
      <c r="T62" s="6">
        <v>1</v>
      </c>
      <c r="U62" s="6">
        <v>0</v>
      </c>
      <c r="V62" s="6">
        <f t="shared" si="7"/>
        <v>3</v>
      </c>
      <c r="W62" s="6">
        <f t="shared" si="8"/>
        <v>6</v>
      </c>
      <c r="X62" s="18">
        <f t="shared" si="9"/>
        <v>66</v>
      </c>
      <c r="Y62" s="6" t="str">
        <f t="shared" si="17"/>
        <v>D</v>
      </c>
      <c r="Z62" s="12" t="str">
        <f t="shared" si="11"/>
        <v>10%</v>
      </c>
    </row>
    <row r="63" s="15" customFormat="1" ht="21" customHeight="1" spans="1:26">
      <c r="A63" s="4">
        <v>60</v>
      </c>
      <c r="B63" s="20" t="s">
        <v>27</v>
      </c>
      <c r="C63" s="6" t="s">
        <v>140</v>
      </c>
      <c r="D63" s="6">
        <v>65073.3</v>
      </c>
      <c r="E63" s="6">
        <v>0</v>
      </c>
      <c r="F63" s="9">
        <f t="shared" si="0"/>
        <v>0</v>
      </c>
      <c r="G63" s="17">
        <f t="shared" si="1"/>
        <v>0</v>
      </c>
      <c r="H63" s="9">
        <v>-0.4653</v>
      </c>
      <c r="I63" s="9">
        <v>-0.0543</v>
      </c>
      <c r="J63" s="18" t="str">
        <f t="shared" si="2"/>
        <v>10</v>
      </c>
      <c r="K63" s="18" t="str">
        <f t="shared" si="3"/>
        <v>10</v>
      </c>
      <c r="L63" s="6">
        <v>65073.3</v>
      </c>
      <c r="M63" s="6">
        <v>0</v>
      </c>
      <c r="N63" s="9">
        <f t="shared" si="4"/>
        <v>0</v>
      </c>
      <c r="O63" s="18" t="str">
        <f t="shared" si="5"/>
        <v>20</v>
      </c>
      <c r="P63" s="9">
        <v>0.001997710126893</v>
      </c>
      <c r="Q63" s="18" t="str">
        <f t="shared" si="6"/>
        <v>20</v>
      </c>
      <c r="R63" s="6">
        <v>1</v>
      </c>
      <c r="S63" s="6">
        <v>1</v>
      </c>
      <c r="T63" s="6">
        <v>1</v>
      </c>
      <c r="U63" s="6">
        <v>0</v>
      </c>
      <c r="V63" s="6">
        <f t="shared" si="7"/>
        <v>3</v>
      </c>
      <c r="W63" s="6">
        <f t="shared" si="8"/>
        <v>6</v>
      </c>
      <c r="X63" s="18">
        <f t="shared" si="9"/>
        <v>66</v>
      </c>
      <c r="Y63" s="6" t="s">
        <v>17</v>
      </c>
      <c r="Z63" s="12" t="str">
        <f t="shared" si="11"/>
        <v>0</v>
      </c>
    </row>
    <row r="64" s="15" customFormat="1" ht="21" customHeight="1" spans="1:26">
      <c r="A64" s="4">
        <v>61</v>
      </c>
      <c r="B64" s="20" t="s">
        <v>109</v>
      </c>
      <c r="C64" s="6" t="s">
        <v>139</v>
      </c>
      <c r="D64" s="6">
        <v>6121.37</v>
      </c>
      <c r="E64" s="6">
        <v>0</v>
      </c>
      <c r="F64" s="9">
        <f t="shared" si="0"/>
        <v>0</v>
      </c>
      <c r="G64" s="17">
        <f t="shared" si="1"/>
        <v>0</v>
      </c>
      <c r="H64" s="9">
        <v>-0.0761</v>
      </c>
      <c r="I64" s="9">
        <v>0.0336</v>
      </c>
      <c r="J64" s="18" t="str">
        <f t="shared" si="2"/>
        <v>10</v>
      </c>
      <c r="K64" s="18">
        <f t="shared" si="3"/>
        <v>9.16</v>
      </c>
      <c r="L64" s="6">
        <v>6121.37</v>
      </c>
      <c r="M64" s="6">
        <v>0</v>
      </c>
      <c r="N64" s="9">
        <f t="shared" si="4"/>
        <v>0</v>
      </c>
      <c r="O64" s="18" t="str">
        <f t="shared" si="5"/>
        <v>20</v>
      </c>
      <c r="P64" s="9">
        <v>0.0118762035191153</v>
      </c>
      <c r="Q64" s="18" t="str">
        <f t="shared" si="6"/>
        <v>20</v>
      </c>
      <c r="R64" s="6">
        <v>0</v>
      </c>
      <c r="S64" s="6">
        <v>2</v>
      </c>
      <c r="T64" s="6">
        <v>1</v>
      </c>
      <c r="U64" s="6">
        <v>0</v>
      </c>
      <c r="V64" s="6">
        <f t="shared" si="7"/>
        <v>3</v>
      </c>
      <c r="W64" s="6">
        <f t="shared" si="8"/>
        <v>6</v>
      </c>
      <c r="X64" s="18">
        <f t="shared" si="9"/>
        <v>65.16</v>
      </c>
      <c r="Y64" s="6" t="str">
        <f t="shared" ref="Y64:Y68" si="18">IF(X64&gt;=90,"A",IF(X64&gt;=80,"B",IF(X64&gt;=70,"C",IF(X64&gt;=60,"D","E"))))</f>
        <v>D</v>
      </c>
      <c r="Z64" s="12" t="str">
        <f t="shared" si="11"/>
        <v>10%</v>
      </c>
    </row>
    <row r="65" s="15" customFormat="1" ht="21" customHeight="1" spans="1:26">
      <c r="A65" s="4">
        <v>62</v>
      </c>
      <c r="B65" s="20" t="s">
        <v>101</v>
      </c>
      <c r="C65" s="6" t="s">
        <v>139</v>
      </c>
      <c r="D65" s="6">
        <v>1791.8</v>
      </c>
      <c r="E65" s="6">
        <v>0</v>
      </c>
      <c r="F65" s="9">
        <f t="shared" si="0"/>
        <v>0</v>
      </c>
      <c r="G65" s="17">
        <f t="shared" si="1"/>
        <v>0</v>
      </c>
      <c r="H65" s="9">
        <v>-0.47</v>
      </c>
      <c r="I65" s="9">
        <v>0.05</v>
      </c>
      <c r="J65" s="18" t="str">
        <f t="shared" si="2"/>
        <v>10</v>
      </c>
      <c r="K65" s="18">
        <f t="shared" si="3"/>
        <v>8.75</v>
      </c>
      <c r="L65" s="6">
        <v>1791.8</v>
      </c>
      <c r="M65" s="6">
        <v>0</v>
      </c>
      <c r="N65" s="9">
        <f t="shared" si="4"/>
        <v>0</v>
      </c>
      <c r="O65" s="18" t="str">
        <f t="shared" si="5"/>
        <v>20</v>
      </c>
      <c r="P65" s="9">
        <v>0.0224211485278025</v>
      </c>
      <c r="Q65" s="18" t="str">
        <f t="shared" si="6"/>
        <v>20</v>
      </c>
      <c r="R65" s="6">
        <v>0</v>
      </c>
      <c r="S65" s="6">
        <v>2</v>
      </c>
      <c r="T65" s="6">
        <v>1</v>
      </c>
      <c r="U65" s="6">
        <v>0</v>
      </c>
      <c r="V65" s="6">
        <f t="shared" si="7"/>
        <v>3</v>
      </c>
      <c r="W65" s="6">
        <f t="shared" si="8"/>
        <v>6</v>
      </c>
      <c r="X65" s="18">
        <f t="shared" si="9"/>
        <v>64.75</v>
      </c>
      <c r="Y65" s="6" t="str">
        <f t="shared" si="18"/>
        <v>D</v>
      </c>
      <c r="Z65" s="12" t="str">
        <f t="shared" si="11"/>
        <v>10%</v>
      </c>
    </row>
    <row r="66" s="15" customFormat="1" ht="21" customHeight="1" spans="1:26">
      <c r="A66" s="4">
        <v>63</v>
      </c>
      <c r="B66" s="20" t="s">
        <v>64</v>
      </c>
      <c r="C66" s="6" t="s">
        <v>140</v>
      </c>
      <c r="D66" s="6">
        <v>560</v>
      </c>
      <c r="E66" s="6">
        <v>0</v>
      </c>
      <c r="F66" s="9">
        <f t="shared" si="0"/>
        <v>0</v>
      </c>
      <c r="G66" s="17">
        <f t="shared" si="1"/>
        <v>0</v>
      </c>
      <c r="H66" s="9">
        <v>-0.2977</v>
      </c>
      <c r="I66" s="9">
        <v>0.2232</v>
      </c>
      <c r="J66" s="18" t="str">
        <f t="shared" si="2"/>
        <v>10</v>
      </c>
      <c r="K66" s="18">
        <f t="shared" si="3"/>
        <v>4.42</v>
      </c>
      <c r="L66" s="6">
        <v>560</v>
      </c>
      <c r="M66" s="6">
        <v>0</v>
      </c>
      <c r="N66" s="9">
        <f t="shared" si="4"/>
        <v>0</v>
      </c>
      <c r="O66" s="18" t="str">
        <f t="shared" si="5"/>
        <v>20</v>
      </c>
      <c r="P66" s="9">
        <v>0.00336097475825445</v>
      </c>
      <c r="Q66" s="18" t="str">
        <f t="shared" si="6"/>
        <v>20</v>
      </c>
      <c r="R66" s="6">
        <v>1</v>
      </c>
      <c r="S66" s="6">
        <v>1</v>
      </c>
      <c r="T66" s="6">
        <v>0</v>
      </c>
      <c r="U66" s="6">
        <v>0</v>
      </c>
      <c r="V66" s="6">
        <f t="shared" si="7"/>
        <v>2</v>
      </c>
      <c r="W66" s="6">
        <f t="shared" si="8"/>
        <v>9</v>
      </c>
      <c r="X66" s="18">
        <f t="shared" si="9"/>
        <v>63.42</v>
      </c>
      <c r="Y66" s="6" t="s">
        <v>17</v>
      </c>
      <c r="Z66" s="12" t="str">
        <f t="shared" si="11"/>
        <v>0</v>
      </c>
    </row>
    <row r="67" s="15" customFormat="1" ht="21" customHeight="1" spans="1:26">
      <c r="A67" s="4">
        <v>64</v>
      </c>
      <c r="B67" s="20" t="s">
        <v>99</v>
      </c>
      <c r="C67" s="6" t="s">
        <v>139</v>
      </c>
      <c r="D67" s="6">
        <v>10355.4</v>
      </c>
      <c r="E67" s="6">
        <v>0</v>
      </c>
      <c r="F67" s="9">
        <f t="shared" si="0"/>
        <v>0</v>
      </c>
      <c r="G67" s="17">
        <f t="shared" si="1"/>
        <v>0</v>
      </c>
      <c r="H67" s="9">
        <v>-0.16654</v>
      </c>
      <c r="I67" s="9">
        <v>-0.33264</v>
      </c>
      <c r="J67" s="18" t="str">
        <f t="shared" si="2"/>
        <v>10</v>
      </c>
      <c r="K67" s="18" t="str">
        <f t="shared" si="3"/>
        <v>10</v>
      </c>
      <c r="L67" s="6">
        <v>10355.4</v>
      </c>
      <c r="M67" s="6">
        <v>0</v>
      </c>
      <c r="N67" s="9">
        <f t="shared" si="4"/>
        <v>0</v>
      </c>
      <c r="O67" s="18" t="str">
        <f t="shared" si="5"/>
        <v>20</v>
      </c>
      <c r="P67" s="9">
        <v>0.00179317171985134</v>
      </c>
      <c r="Q67" s="18" t="str">
        <f t="shared" si="6"/>
        <v>20</v>
      </c>
      <c r="R67" s="6">
        <v>0</v>
      </c>
      <c r="S67" s="6">
        <v>1</v>
      </c>
      <c r="T67" s="6">
        <v>3</v>
      </c>
      <c r="U67" s="6">
        <v>0</v>
      </c>
      <c r="V67" s="6">
        <f t="shared" si="7"/>
        <v>4</v>
      </c>
      <c r="W67" s="6">
        <f t="shared" si="8"/>
        <v>3</v>
      </c>
      <c r="X67" s="18">
        <f t="shared" si="9"/>
        <v>63</v>
      </c>
      <c r="Y67" s="6" t="str">
        <f t="shared" si="18"/>
        <v>D</v>
      </c>
      <c r="Z67" s="12" t="str">
        <f t="shared" si="11"/>
        <v>10%</v>
      </c>
    </row>
    <row r="68" s="15" customFormat="1" ht="21" customHeight="1" spans="1:26">
      <c r="A68" s="4">
        <v>65</v>
      </c>
      <c r="B68" s="20" t="s">
        <v>108</v>
      </c>
      <c r="C68" s="6" t="s">
        <v>139</v>
      </c>
      <c r="D68" s="6">
        <v>2453.31</v>
      </c>
      <c r="E68" s="6">
        <v>0</v>
      </c>
      <c r="F68" s="9">
        <f t="shared" ref="F68:F77" si="19">E68/D68</f>
        <v>0</v>
      </c>
      <c r="G68" s="17">
        <f t="shared" ref="G68:G77" si="20">((F68*100)*25)/100</f>
        <v>0</v>
      </c>
      <c r="H68" s="9">
        <v>-0.1863</v>
      </c>
      <c r="I68" s="9">
        <v>0.147</v>
      </c>
      <c r="J68" s="18" t="str">
        <f t="shared" ref="J68:J77" si="21">IF(H68&lt;=0,"10",IF(H68&gt;=40%,"0",10-(5*H68/0.2)))</f>
        <v>10</v>
      </c>
      <c r="K68" s="18">
        <f t="shared" ref="K68:K77" si="22">IF(I68&lt;=0,"10",IF(I68&gt;=40%,"0",10-(5*I68/0.2)))</f>
        <v>6.325</v>
      </c>
      <c r="L68" s="6">
        <v>2453.31</v>
      </c>
      <c r="M68" s="6">
        <v>0</v>
      </c>
      <c r="N68" s="9">
        <f t="shared" ref="N68:N77" si="23">M68/(L68+M68)</f>
        <v>0</v>
      </c>
      <c r="O68" s="18" t="str">
        <f t="shared" ref="O68:O77" si="24">IF(N68&lt;=50%,"20",IF(N68&gt;=250/300,"0",(2000-20*(N68-50%)*100*3)/100))</f>
        <v>20</v>
      </c>
      <c r="P68" s="9">
        <v>0.0241160063951307</v>
      </c>
      <c r="Q68" s="18" t="str">
        <f t="shared" ref="Q68:Q77" si="25">IF(P68&lt;=5%,"20",IF(P68&gt;=25%,"0",(2000-20*(P68-5%)*100*5)/100))</f>
        <v>20</v>
      </c>
      <c r="R68" s="6">
        <v>0</v>
      </c>
      <c r="S68" s="6">
        <v>2</v>
      </c>
      <c r="T68" s="6">
        <v>1</v>
      </c>
      <c r="U68" s="6">
        <v>0</v>
      </c>
      <c r="V68" s="6">
        <f t="shared" ref="V68:V77" si="26">SUM(R68:U68)</f>
        <v>3</v>
      </c>
      <c r="W68" s="6">
        <f t="shared" ref="W68:W77" si="27">IF(V68&gt;=5,"0",0.15*(100-20*V68))</f>
        <v>6</v>
      </c>
      <c r="X68" s="18">
        <f t="shared" ref="X68:X77" si="28">G68+J68+K68+O68+Q68+W68</f>
        <v>62.325</v>
      </c>
      <c r="Y68" s="6" t="str">
        <f t="shared" si="18"/>
        <v>D</v>
      </c>
      <c r="Z68" s="12" t="str">
        <f t="shared" ref="Z68:Z77" si="29">IF(Y68="A","25%",IF(Y68="B","20%",IF(Y68="C","15%",IF(Y68="D","10%","0"))))</f>
        <v>10%</v>
      </c>
    </row>
    <row r="69" s="15" customFormat="1" ht="21" customHeight="1" spans="1:26">
      <c r="A69" s="4">
        <v>66</v>
      </c>
      <c r="B69" s="20" t="s">
        <v>67</v>
      </c>
      <c r="C69" s="6" t="s">
        <v>140</v>
      </c>
      <c r="D69" s="6">
        <v>7863.56</v>
      </c>
      <c r="E69" s="6">
        <v>0</v>
      </c>
      <c r="F69" s="9">
        <f t="shared" si="19"/>
        <v>0</v>
      </c>
      <c r="G69" s="17">
        <f t="shared" si="20"/>
        <v>0</v>
      </c>
      <c r="H69" s="9">
        <v>0.006</v>
      </c>
      <c r="I69" s="9">
        <v>0.4364</v>
      </c>
      <c r="J69" s="18">
        <f t="shared" si="21"/>
        <v>9.85</v>
      </c>
      <c r="K69" s="18" t="str">
        <f t="shared" si="22"/>
        <v>0</v>
      </c>
      <c r="L69" s="6">
        <v>7863.56</v>
      </c>
      <c r="M69" s="6">
        <v>0</v>
      </c>
      <c r="N69" s="9">
        <f t="shared" si="23"/>
        <v>0</v>
      </c>
      <c r="O69" s="18" t="str">
        <f t="shared" si="24"/>
        <v>20</v>
      </c>
      <c r="P69" s="9">
        <v>0</v>
      </c>
      <c r="Q69" s="18" t="str">
        <f t="shared" si="25"/>
        <v>20</v>
      </c>
      <c r="R69" s="6">
        <v>1</v>
      </c>
      <c r="S69" s="6">
        <v>0</v>
      </c>
      <c r="T69" s="6">
        <v>0</v>
      </c>
      <c r="U69" s="6">
        <v>0</v>
      </c>
      <c r="V69" s="6">
        <f t="shared" si="26"/>
        <v>1</v>
      </c>
      <c r="W69" s="6">
        <f t="shared" si="27"/>
        <v>12</v>
      </c>
      <c r="X69" s="18">
        <f t="shared" si="28"/>
        <v>61.85</v>
      </c>
      <c r="Y69" s="6" t="s">
        <v>17</v>
      </c>
      <c r="Z69" s="12" t="str">
        <f t="shared" si="29"/>
        <v>0</v>
      </c>
    </row>
    <row r="70" s="15" customFormat="1" ht="21" customHeight="1" spans="1:26">
      <c r="A70" s="4">
        <v>67</v>
      </c>
      <c r="B70" s="20" t="s">
        <v>32</v>
      </c>
      <c r="C70" s="6" t="s">
        <v>139</v>
      </c>
      <c r="D70" s="6">
        <v>8966.27</v>
      </c>
      <c r="E70" s="6">
        <v>0</v>
      </c>
      <c r="F70" s="9">
        <f t="shared" si="19"/>
        <v>0</v>
      </c>
      <c r="G70" s="17">
        <f t="shared" si="20"/>
        <v>0</v>
      </c>
      <c r="H70" s="9">
        <v>1</v>
      </c>
      <c r="I70" s="9">
        <v>0.0217</v>
      </c>
      <c r="J70" s="18" t="str">
        <f t="shared" si="21"/>
        <v>0</v>
      </c>
      <c r="K70" s="18">
        <f t="shared" si="22"/>
        <v>9.4575</v>
      </c>
      <c r="L70" s="6">
        <v>8966.27</v>
      </c>
      <c r="M70" s="6">
        <v>0</v>
      </c>
      <c r="N70" s="9">
        <f t="shared" si="23"/>
        <v>0</v>
      </c>
      <c r="O70" s="18" t="str">
        <f t="shared" si="24"/>
        <v>20</v>
      </c>
      <c r="P70" s="9">
        <v>0.0191235542702823</v>
      </c>
      <c r="Q70" s="18" t="str">
        <f t="shared" si="25"/>
        <v>20</v>
      </c>
      <c r="R70" s="6">
        <v>0</v>
      </c>
      <c r="S70" s="6">
        <v>1</v>
      </c>
      <c r="T70" s="6">
        <v>0</v>
      </c>
      <c r="U70" s="6">
        <v>0</v>
      </c>
      <c r="V70" s="6">
        <f t="shared" si="26"/>
        <v>1</v>
      </c>
      <c r="W70" s="6">
        <f t="shared" si="27"/>
        <v>12</v>
      </c>
      <c r="X70" s="18">
        <f t="shared" si="28"/>
        <v>61.4575</v>
      </c>
      <c r="Y70" s="6" t="str">
        <f t="shared" ref="Y70:Y77" si="30">IF(X70&gt;=90,"A",IF(X70&gt;=80,"B",IF(X70&gt;=70,"C",IF(X70&gt;=60,"D","E"))))</f>
        <v>D</v>
      </c>
      <c r="Z70" s="12" t="str">
        <f t="shared" si="29"/>
        <v>10%</v>
      </c>
    </row>
    <row r="71" s="15" customFormat="1" ht="21" customHeight="1" spans="1:26">
      <c r="A71" s="4">
        <v>68</v>
      </c>
      <c r="B71" s="20" t="s">
        <v>107</v>
      </c>
      <c r="C71" s="6" t="s">
        <v>140</v>
      </c>
      <c r="D71" s="6">
        <v>2656.63</v>
      </c>
      <c r="E71" s="6">
        <v>0</v>
      </c>
      <c r="F71" s="9">
        <f t="shared" si="19"/>
        <v>0</v>
      </c>
      <c r="G71" s="17">
        <f t="shared" si="20"/>
        <v>0</v>
      </c>
      <c r="H71" s="9">
        <v>-0.2874</v>
      </c>
      <c r="I71" s="9">
        <v>0.1027</v>
      </c>
      <c r="J71" s="18" t="str">
        <f t="shared" si="21"/>
        <v>10</v>
      </c>
      <c r="K71" s="18">
        <f t="shared" si="22"/>
        <v>7.4325</v>
      </c>
      <c r="L71" s="6">
        <v>2656.63</v>
      </c>
      <c r="M71" s="6">
        <v>0</v>
      </c>
      <c r="N71" s="9">
        <f t="shared" si="23"/>
        <v>0</v>
      </c>
      <c r="O71" s="18" t="str">
        <f t="shared" si="24"/>
        <v>20</v>
      </c>
      <c r="P71" s="9">
        <v>0.00641912794392523</v>
      </c>
      <c r="Q71" s="18" t="str">
        <f t="shared" si="25"/>
        <v>20</v>
      </c>
      <c r="R71" s="6">
        <v>1</v>
      </c>
      <c r="S71" s="6">
        <v>1</v>
      </c>
      <c r="T71" s="6">
        <v>2</v>
      </c>
      <c r="U71" s="6">
        <v>0</v>
      </c>
      <c r="V71" s="6">
        <f t="shared" si="26"/>
        <v>4</v>
      </c>
      <c r="W71" s="6">
        <f t="shared" si="27"/>
        <v>3</v>
      </c>
      <c r="X71" s="18">
        <f t="shared" si="28"/>
        <v>60.4325</v>
      </c>
      <c r="Y71" s="6" t="s">
        <v>17</v>
      </c>
      <c r="Z71" s="12" t="str">
        <f t="shared" si="29"/>
        <v>0</v>
      </c>
    </row>
    <row r="72" s="15" customFormat="1" ht="21" customHeight="1" spans="1:26">
      <c r="A72" s="4">
        <v>69</v>
      </c>
      <c r="B72" s="20" t="s">
        <v>97</v>
      </c>
      <c r="C72" s="6" t="s">
        <v>139</v>
      </c>
      <c r="D72" s="6">
        <v>25145.54</v>
      </c>
      <c r="E72" s="6">
        <v>0</v>
      </c>
      <c r="F72" s="9">
        <f t="shared" si="19"/>
        <v>0</v>
      </c>
      <c r="G72" s="17">
        <f t="shared" si="20"/>
        <v>0</v>
      </c>
      <c r="H72" s="9">
        <v>-0.0264</v>
      </c>
      <c r="I72" s="9">
        <v>-0.0305</v>
      </c>
      <c r="J72" s="18" t="str">
        <f t="shared" si="21"/>
        <v>10</v>
      </c>
      <c r="K72" s="18" t="str">
        <f t="shared" si="22"/>
        <v>10</v>
      </c>
      <c r="L72" s="6">
        <v>25145.54</v>
      </c>
      <c r="M72" s="6">
        <v>0</v>
      </c>
      <c r="N72" s="9">
        <f t="shared" si="23"/>
        <v>0</v>
      </c>
      <c r="O72" s="18" t="str">
        <f t="shared" si="24"/>
        <v>20</v>
      </c>
      <c r="P72" s="9">
        <v>0.0211377005922111</v>
      </c>
      <c r="Q72" s="18" t="str">
        <f t="shared" si="25"/>
        <v>20</v>
      </c>
      <c r="R72" s="6">
        <v>0</v>
      </c>
      <c r="S72" s="6">
        <v>2</v>
      </c>
      <c r="T72" s="6">
        <v>3</v>
      </c>
      <c r="U72" s="6">
        <v>0</v>
      </c>
      <c r="V72" s="6">
        <f t="shared" si="26"/>
        <v>5</v>
      </c>
      <c r="W72" s="6" t="str">
        <f t="shared" si="27"/>
        <v>0</v>
      </c>
      <c r="X72" s="18">
        <f t="shared" si="28"/>
        <v>60</v>
      </c>
      <c r="Y72" s="6" t="str">
        <f t="shared" si="30"/>
        <v>D</v>
      </c>
      <c r="Z72" s="12" t="str">
        <f t="shared" si="29"/>
        <v>10%</v>
      </c>
    </row>
    <row r="73" s="15" customFormat="1" ht="21" customHeight="1" spans="1:26">
      <c r="A73" s="4">
        <v>70</v>
      </c>
      <c r="B73" s="20" t="s">
        <v>104</v>
      </c>
      <c r="C73" s="6" t="s">
        <v>139</v>
      </c>
      <c r="D73" s="6">
        <v>919.25</v>
      </c>
      <c r="E73" s="6">
        <v>0</v>
      </c>
      <c r="F73" s="9">
        <f t="shared" si="19"/>
        <v>0</v>
      </c>
      <c r="G73" s="17">
        <f t="shared" si="20"/>
        <v>0</v>
      </c>
      <c r="H73" s="9">
        <v>0.38</v>
      </c>
      <c r="I73" s="9">
        <v>-0.22</v>
      </c>
      <c r="J73" s="18">
        <f t="shared" si="21"/>
        <v>0.500000000000002</v>
      </c>
      <c r="K73" s="18" t="str">
        <f t="shared" si="22"/>
        <v>10</v>
      </c>
      <c r="L73" s="6">
        <v>919.25</v>
      </c>
      <c r="M73" s="6">
        <v>0</v>
      </c>
      <c r="N73" s="9">
        <f t="shared" si="23"/>
        <v>0</v>
      </c>
      <c r="O73" s="18" t="str">
        <f t="shared" si="24"/>
        <v>20</v>
      </c>
      <c r="P73" s="9">
        <v>0.0219612171884123</v>
      </c>
      <c r="Q73" s="18" t="str">
        <f t="shared" si="25"/>
        <v>20</v>
      </c>
      <c r="R73" s="6">
        <v>0</v>
      </c>
      <c r="S73" s="6">
        <v>1</v>
      </c>
      <c r="T73" s="6">
        <v>1</v>
      </c>
      <c r="U73" s="6">
        <v>0</v>
      </c>
      <c r="V73" s="6">
        <f t="shared" si="26"/>
        <v>2</v>
      </c>
      <c r="W73" s="6">
        <f t="shared" si="27"/>
        <v>9</v>
      </c>
      <c r="X73" s="18">
        <f t="shared" si="28"/>
        <v>59.5</v>
      </c>
      <c r="Y73" s="6" t="str">
        <f t="shared" si="30"/>
        <v>E</v>
      </c>
      <c r="Z73" s="12" t="str">
        <f t="shared" si="29"/>
        <v>0</v>
      </c>
    </row>
    <row r="74" s="15" customFormat="1" ht="21" customHeight="1" spans="1:26">
      <c r="A74" s="4">
        <v>71</v>
      </c>
      <c r="B74" s="20" t="s">
        <v>31</v>
      </c>
      <c r="C74" s="6" t="s">
        <v>139</v>
      </c>
      <c r="D74" s="6">
        <v>5699.1</v>
      </c>
      <c r="E74" s="6">
        <v>0</v>
      </c>
      <c r="F74" s="9">
        <f t="shared" si="19"/>
        <v>0</v>
      </c>
      <c r="G74" s="17">
        <f t="shared" si="20"/>
        <v>0</v>
      </c>
      <c r="H74" s="9">
        <v>0.397</v>
      </c>
      <c r="I74" s="9">
        <v>-0.0046</v>
      </c>
      <c r="J74" s="18">
        <f t="shared" si="21"/>
        <v>0.0749999999999993</v>
      </c>
      <c r="K74" s="18" t="str">
        <f t="shared" si="22"/>
        <v>10</v>
      </c>
      <c r="L74" s="6">
        <v>5699.1</v>
      </c>
      <c r="M74" s="6">
        <v>0</v>
      </c>
      <c r="N74" s="9">
        <f t="shared" si="23"/>
        <v>0</v>
      </c>
      <c r="O74" s="18" t="str">
        <f t="shared" si="24"/>
        <v>20</v>
      </c>
      <c r="P74" s="9">
        <v>0.00246976669088477</v>
      </c>
      <c r="Q74" s="18" t="str">
        <f t="shared" si="25"/>
        <v>20</v>
      </c>
      <c r="R74" s="6">
        <v>0</v>
      </c>
      <c r="S74" s="6">
        <v>2</v>
      </c>
      <c r="T74" s="6">
        <v>0</v>
      </c>
      <c r="U74" s="6">
        <v>0</v>
      </c>
      <c r="V74" s="6">
        <f t="shared" si="26"/>
        <v>2</v>
      </c>
      <c r="W74" s="6">
        <f t="shared" si="27"/>
        <v>9</v>
      </c>
      <c r="X74" s="18">
        <f t="shared" si="28"/>
        <v>59.075</v>
      </c>
      <c r="Y74" s="6" t="str">
        <f t="shared" si="30"/>
        <v>E</v>
      </c>
      <c r="Z74" s="12" t="str">
        <f t="shared" si="29"/>
        <v>0</v>
      </c>
    </row>
    <row r="75" s="15" customFormat="1" ht="21" customHeight="1" spans="1:26">
      <c r="A75" s="4">
        <v>72</v>
      </c>
      <c r="B75" s="20" t="s">
        <v>102</v>
      </c>
      <c r="C75" s="6" t="s">
        <v>139</v>
      </c>
      <c r="D75" s="6">
        <v>4571.7</v>
      </c>
      <c r="E75" s="6">
        <v>0</v>
      </c>
      <c r="F75" s="9">
        <f t="shared" si="19"/>
        <v>0</v>
      </c>
      <c r="G75" s="17">
        <f t="shared" si="20"/>
        <v>0</v>
      </c>
      <c r="H75" s="9">
        <v>-0.1218</v>
      </c>
      <c r="I75" s="9">
        <v>0.5089</v>
      </c>
      <c r="J75" s="18" t="str">
        <f t="shared" si="21"/>
        <v>10</v>
      </c>
      <c r="K75" s="18" t="str">
        <f t="shared" si="22"/>
        <v>0</v>
      </c>
      <c r="L75" s="6">
        <v>4571.7</v>
      </c>
      <c r="M75" s="6">
        <v>0</v>
      </c>
      <c r="N75" s="9">
        <f t="shared" si="23"/>
        <v>0</v>
      </c>
      <c r="O75" s="18" t="str">
        <f t="shared" si="24"/>
        <v>20</v>
      </c>
      <c r="P75" s="9">
        <v>0.0196246763463814</v>
      </c>
      <c r="Q75" s="18" t="str">
        <f t="shared" si="25"/>
        <v>20</v>
      </c>
      <c r="R75" s="6">
        <v>0</v>
      </c>
      <c r="S75" s="6">
        <v>2</v>
      </c>
      <c r="T75" s="6">
        <v>2</v>
      </c>
      <c r="U75" s="6">
        <v>0</v>
      </c>
      <c r="V75" s="6">
        <f t="shared" si="26"/>
        <v>4</v>
      </c>
      <c r="W75" s="6">
        <f t="shared" si="27"/>
        <v>3</v>
      </c>
      <c r="X75" s="18">
        <f t="shared" si="28"/>
        <v>53</v>
      </c>
      <c r="Y75" s="6" t="str">
        <f t="shared" si="30"/>
        <v>E</v>
      </c>
      <c r="Z75" s="12" t="str">
        <f t="shared" si="29"/>
        <v>0</v>
      </c>
    </row>
    <row r="76" s="15" customFormat="1" ht="21" customHeight="1" spans="1:26">
      <c r="A76" s="4">
        <v>73</v>
      </c>
      <c r="B76" s="20" t="s">
        <v>111</v>
      </c>
      <c r="C76" s="6" t="s">
        <v>139</v>
      </c>
      <c r="D76" s="6">
        <v>1598</v>
      </c>
      <c r="E76" s="6">
        <v>0</v>
      </c>
      <c r="F76" s="9">
        <f t="shared" si="19"/>
        <v>0</v>
      </c>
      <c r="G76" s="17">
        <f t="shared" si="20"/>
        <v>0</v>
      </c>
      <c r="H76" s="9">
        <v>0.07</v>
      </c>
      <c r="I76" s="9">
        <v>-0.14</v>
      </c>
      <c r="J76" s="18">
        <f t="shared" si="21"/>
        <v>8.25</v>
      </c>
      <c r="K76" s="18" t="str">
        <f t="shared" si="22"/>
        <v>10</v>
      </c>
      <c r="L76" s="6">
        <v>1598</v>
      </c>
      <c r="M76" s="6">
        <v>22831.5</v>
      </c>
      <c r="N76" s="9">
        <f t="shared" si="23"/>
        <v>0.934587281769991</v>
      </c>
      <c r="O76" s="18" t="str">
        <f t="shared" si="24"/>
        <v>0</v>
      </c>
      <c r="P76" s="9">
        <v>0.0331646371094327</v>
      </c>
      <c r="Q76" s="18" t="str">
        <f t="shared" si="25"/>
        <v>20</v>
      </c>
      <c r="R76" s="6">
        <v>1</v>
      </c>
      <c r="S76" s="6">
        <v>1</v>
      </c>
      <c r="T76" s="6">
        <v>1</v>
      </c>
      <c r="U76" s="6">
        <v>0</v>
      </c>
      <c r="V76" s="6">
        <f t="shared" si="26"/>
        <v>3</v>
      </c>
      <c r="W76" s="6">
        <f t="shared" si="27"/>
        <v>6</v>
      </c>
      <c r="X76" s="18">
        <f t="shared" si="28"/>
        <v>44.25</v>
      </c>
      <c r="Y76" s="6" t="str">
        <f t="shared" si="30"/>
        <v>E</v>
      </c>
      <c r="Z76" s="12" t="str">
        <f t="shared" si="29"/>
        <v>0</v>
      </c>
    </row>
    <row r="77" s="15" customFormat="1" ht="21" customHeight="1" spans="1:26">
      <c r="A77" s="4">
        <v>74</v>
      </c>
      <c r="B77" s="20" t="s">
        <v>22</v>
      </c>
      <c r="C77" s="6" t="s">
        <v>139</v>
      </c>
      <c r="D77" s="6">
        <v>57.92</v>
      </c>
      <c r="E77" s="6">
        <v>0</v>
      </c>
      <c r="F77" s="9">
        <f t="shared" si="19"/>
        <v>0</v>
      </c>
      <c r="G77" s="17">
        <f t="shared" si="20"/>
        <v>0</v>
      </c>
      <c r="H77" s="9">
        <v>0</v>
      </c>
      <c r="I77" s="9">
        <v>0.5171</v>
      </c>
      <c r="J77" s="18" t="str">
        <f t="shared" si="21"/>
        <v>10</v>
      </c>
      <c r="K77" s="18" t="str">
        <f t="shared" si="22"/>
        <v>0</v>
      </c>
      <c r="L77" s="6">
        <v>57.92</v>
      </c>
      <c r="M77" s="6">
        <v>3312</v>
      </c>
      <c r="N77" s="9">
        <f t="shared" si="23"/>
        <v>0.982812648371475</v>
      </c>
      <c r="O77" s="18" t="str">
        <f t="shared" si="24"/>
        <v>0</v>
      </c>
      <c r="P77" s="9">
        <v>0.000250373587894479</v>
      </c>
      <c r="Q77" s="18" t="str">
        <f t="shared" si="25"/>
        <v>20</v>
      </c>
      <c r="R77" s="6">
        <v>1</v>
      </c>
      <c r="S77" s="6">
        <v>1</v>
      </c>
      <c r="T77" s="6">
        <v>0</v>
      </c>
      <c r="U77" s="6">
        <v>0</v>
      </c>
      <c r="V77" s="6">
        <f t="shared" si="26"/>
        <v>2</v>
      </c>
      <c r="W77" s="6">
        <f t="shared" si="27"/>
        <v>9</v>
      </c>
      <c r="X77" s="18">
        <f t="shared" si="28"/>
        <v>39</v>
      </c>
      <c r="Y77" s="6" t="str">
        <f t="shared" si="30"/>
        <v>E</v>
      </c>
      <c r="Z77" s="12" t="str">
        <f t="shared" si="29"/>
        <v>0</v>
      </c>
    </row>
  </sheetData>
  <mergeCells count="1">
    <mergeCell ref="A2:Z2"/>
  </mergeCells>
  <pageMargins left="0.751388888888889" right="0.751388888888889" top="1" bottom="1" header="0.5" footer="0.5"/>
  <pageSetup paperSize="8" scale="68"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5"/>
  <sheetViews>
    <sheetView topLeftCell="A40" workbookViewId="0">
      <selection activeCell="B3" sqref="B3:Y75"/>
    </sheetView>
  </sheetViews>
  <sheetFormatPr defaultColWidth="9.1" defaultRowHeight="14.1"/>
  <cols>
    <col min="1" max="1" width="5.06666666666667" customWidth="1"/>
    <col min="2" max="2" width="42.9166666666667" customWidth="1"/>
    <col min="4" max="5" width="12.4583333333333"/>
    <col min="12" max="12" width="12.4583333333333"/>
    <col min="13" max="13" width="11.2416666666667"/>
  </cols>
  <sheetData>
    <row r="1" spans="1:1">
      <c r="A1" t="s">
        <v>209</v>
      </c>
    </row>
    <row r="2" ht="24" spans="1:26">
      <c r="A2" s="1" t="s">
        <v>210</v>
      </c>
      <c r="B2" s="1"/>
      <c r="C2" s="1"/>
      <c r="D2" s="1"/>
      <c r="E2" s="1"/>
      <c r="F2" s="1"/>
      <c r="G2" s="1"/>
      <c r="H2" s="1"/>
      <c r="I2" s="1"/>
      <c r="J2" s="1"/>
      <c r="K2" s="1"/>
      <c r="L2" s="1"/>
      <c r="M2" s="1"/>
      <c r="N2" s="1"/>
      <c r="O2" s="1"/>
      <c r="P2" s="1"/>
      <c r="Q2" s="1"/>
      <c r="R2" s="1"/>
      <c r="S2" s="1"/>
      <c r="T2" s="1"/>
      <c r="U2" s="1"/>
      <c r="V2" s="1"/>
      <c r="W2" s="1"/>
      <c r="X2" s="1"/>
      <c r="Y2" s="1"/>
      <c r="Z2" s="1"/>
    </row>
    <row r="3" ht="90" spans="1:26">
      <c r="A3" s="2" t="s">
        <v>2</v>
      </c>
      <c r="B3" s="3" t="s">
        <v>114</v>
      </c>
      <c r="C3" s="3" t="s">
        <v>115</v>
      </c>
      <c r="D3" s="3" t="s">
        <v>116</v>
      </c>
      <c r="E3" s="3" t="s">
        <v>117</v>
      </c>
      <c r="F3" s="3" t="s">
        <v>118</v>
      </c>
      <c r="G3" s="3" t="s">
        <v>119</v>
      </c>
      <c r="H3" s="3" t="s">
        <v>120</v>
      </c>
      <c r="I3" s="3" t="s">
        <v>121</v>
      </c>
      <c r="J3" s="3" t="s">
        <v>122</v>
      </c>
      <c r="K3" s="3" t="s">
        <v>123</v>
      </c>
      <c r="L3" s="3" t="s">
        <v>124</v>
      </c>
      <c r="M3" s="3" t="s">
        <v>125</v>
      </c>
      <c r="N3" s="3" t="s">
        <v>126</v>
      </c>
      <c r="O3" s="3" t="s">
        <v>127</v>
      </c>
      <c r="P3" s="3" t="s">
        <v>128</v>
      </c>
      <c r="Q3" s="3" t="s">
        <v>129</v>
      </c>
      <c r="R3" s="3" t="s">
        <v>130</v>
      </c>
      <c r="S3" s="3" t="s">
        <v>131</v>
      </c>
      <c r="T3" s="3" t="s">
        <v>132</v>
      </c>
      <c r="U3" s="3" t="s">
        <v>133</v>
      </c>
      <c r="V3" s="3" t="s">
        <v>134</v>
      </c>
      <c r="W3" s="3" t="s">
        <v>135</v>
      </c>
      <c r="X3" s="3" t="s">
        <v>136</v>
      </c>
      <c r="Y3" s="3" t="s">
        <v>137</v>
      </c>
      <c r="Z3" s="2" t="s">
        <v>138</v>
      </c>
    </row>
    <row r="4" s="15" customFormat="1" ht="18" customHeight="1" spans="1:26">
      <c r="A4" s="4">
        <v>1</v>
      </c>
      <c r="B4" s="16" t="s">
        <v>81</v>
      </c>
      <c r="C4" s="6" t="s">
        <v>139</v>
      </c>
      <c r="D4" s="6">
        <v>13600</v>
      </c>
      <c r="E4" s="6">
        <v>13600</v>
      </c>
      <c r="F4" s="9">
        <f t="shared" ref="F4:F67" si="0">E4/D4</f>
        <v>1</v>
      </c>
      <c r="G4" s="17">
        <f t="shared" ref="G4:G67" si="1">((F4*100)*25)/100</f>
        <v>25</v>
      </c>
      <c r="H4" s="9">
        <v>0</v>
      </c>
      <c r="I4" s="9">
        <v>-0.2956</v>
      </c>
      <c r="J4" s="18" t="str">
        <f t="shared" ref="J4:J67" si="2">IF(H4&lt;=0,"10",IF(H4&gt;=40%,"0",10-(5*H4/0.2)))</f>
        <v>10</v>
      </c>
      <c r="K4" s="18" t="str">
        <f t="shared" ref="K4:K67" si="3">IF(I4&lt;=0,"10",IF(I4&gt;=40%,"0",10-(5*I4/0.2)))</f>
        <v>10</v>
      </c>
      <c r="L4" s="6">
        <v>13600</v>
      </c>
      <c r="M4" s="6">
        <v>0</v>
      </c>
      <c r="N4" s="9">
        <f t="shared" ref="N4:N67" si="4">M4/(L4+M4)</f>
        <v>0</v>
      </c>
      <c r="O4" s="18" t="str">
        <f t="shared" ref="O4:O67" si="5">IF(N4&lt;=50%,"20",IF(N4&gt;=250/300,"0",(2000-20*(N4-50%)*100*3)/100))</f>
        <v>20</v>
      </c>
      <c r="P4" s="9">
        <f>VLOOKUP(B4,[2]比例!$B$3:$P$74,15,0)</f>
        <v>0.00324970049592418</v>
      </c>
      <c r="Q4" s="18" t="str">
        <f t="shared" ref="Q4:Q67" si="6">IF(P4&lt;=5%,"20",IF(P4&gt;=25%,"0",(2000-20*(P4-5%)*100*5)/100))</f>
        <v>20</v>
      </c>
      <c r="R4" s="6">
        <v>0</v>
      </c>
      <c r="S4" s="6">
        <v>1</v>
      </c>
      <c r="T4" s="6">
        <v>0</v>
      </c>
      <c r="U4" s="6">
        <v>0</v>
      </c>
      <c r="V4" s="6">
        <f t="shared" ref="V4:V67" si="7">SUM(R4:U4)</f>
        <v>1</v>
      </c>
      <c r="W4" s="6">
        <f t="shared" ref="W4:W67" si="8">IF(V4&gt;=5,"0",0.15*(100-20*V4))</f>
        <v>12</v>
      </c>
      <c r="X4" s="18">
        <f t="shared" ref="X4:X67" si="9">G4+J4+K4+O4+Q4+W4</f>
        <v>97</v>
      </c>
      <c r="Y4" s="6" t="str">
        <f t="shared" ref="Y4:Y7" si="10">IF(X4&gt;=90,"A",IF(X4&gt;=80,"B",IF(X4&gt;=70,"C",IF(X4&gt;=60,"D","E"))))</f>
        <v>A</v>
      </c>
      <c r="Z4" s="12" t="str">
        <f t="shared" ref="Z4:Z67" si="11">IF(Y4="A","25%",IF(Y4="B","20%",IF(Y4="C","15%",IF(Y4="D","10%","0"))))</f>
        <v>25%</v>
      </c>
    </row>
    <row r="5" s="15" customFormat="1" ht="18" customHeight="1" spans="1:26">
      <c r="A5" s="4">
        <v>2</v>
      </c>
      <c r="B5" s="16" t="s">
        <v>40</v>
      </c>
      <c r="C5" s="6" t="s">
        <v>139</v>
      </c>
      <c r="D5" s="6">
        <v>5130</v>
      </c>
      <c r="E5" s="6">
        <v>5130</v>
      </c>
      <c r="F5" s="9">
        <f t="shared" si="0"/>
        <v>1</v>
      </c>
      <c r="G5" s="17">
        <f t="shared" si="1"/>
        <v>25</v>
      </c>
      <c r="H5" s="9">
        <v>-0.041</v>
      </c>
      <c r="I5" s="9">
        <v>0.016</v>
      </c>
      <c r="J5" s="18" t="str">
        <f t="shared" si="2"/>
        <v>10</v>
      </c>
      <c r="K5" s="18">
        <f t="shared" si="3"/>
        <v>9.6</v>
      </c>
      <c r="L5" s="6">
        <v>5130</v>
      </c>
      <c r="M5" s="6">
        <v>0</v>
      </c>
      <c r="N5" s="9">
        <f t="shared" si="4"/>
        <v>0</v>
      </c>
      <c r="O5" s="18" t="str">
        <f t="shared" si="5"/>
        <v>20</v>
      </c>
      <c r="P5" s="9">
        <f>VLOOKUP(B5,[2]比例!$B$3:$P$74,15,0)</f>
        <v>0.0241460857887152</v>
      </c>
      <c r="Q5" s="18" t="str">
        <f t="shared" si="6"/>
        <v>20</v>
      </c>
      <c r="R5" s="6">
        <v>0</v>
      </c>
      <c r="S5" s="6">
        <v>0</v>
      </c>
      <c r="T5" s="6">
        <v>1</v>
      </c>
      <c r="U5" s="6">
        <v>0</v>
      </c>
      <c r="V5" s="6">
        <f t="shared" si="7"/>
        <v>1</v>
      </c>
      <c r="W5" s="6">
        <f t="shared" si="8"/>
        <v>12</v>
      </c>
      <c r="X5" s="18">
        <f t="shared" si="9"/>
        <v>96.6</v>
      </c>
      <c r="Y5" s="6" t="str">
        <f t="shared" si="10"/>
        <v>A</v>
      </c>
      <c r="Z5" s="12" t="str">
        <f t="shared" si="11"/>
        <v>25%</v>
      </c>
    </row>
    <row r="6" s="15" customFormat="1" ht="18" customHeight="1" spans="1:26">
      <c r="A6" s="4">
        <v>3</v>
      </c>
      <c r="B6" s="16" t="s">
        <v>49</v>
      </c>
      <c r="C6" s="6" t="s">
        <v>140</v>
      </c>
      <c r="D6" s="6">
        <v>263933.49</v>
      </c>
      <c r="E6" s="6">
        <v>263933.49</v>
      </c>
      <c r="F6" s="9">
        <f t="shared" si="0"/>
        <v>1</v>
      </c>
      <c r="G6" s="17">
        <f t="shared" si="1"/>
        <v>25</v>
      </c>
      <c r="H6" s="9">
        <v>-0.1315</v>
      </c>
      <c r="I6" s="9">
        <v>-0.0426</v>
      </c>
      <c r="J6" s="18" t="str">
        <f t="shared" si="2"/>
        <v>10</v>
      </c>
      <c r="K6" s="18" t="str">
        <f t="shared" si="3"/>
        <v>10</v>
      </c>
      <c r="L6" s="6">
        <v>263933.49</v>
      </c>
      <c r="M6" s="6">
        <v>45024.24</v>
      </c>
      <c r="N6" s="9">
        <f t="shared" si="4"/>
        <v>0.145729449785898</v>
      </c>
      <c r="O6" s="18" t="str">
        <f t="shared" si="5"/>
        <v>20</v>
      </c>
      <c r="P6" s="9">
        <f>VLOOKUP(B6,[2]比例!$B$3:$P$74,15,0)</f>
        <v>0.0131717270514124</v>
      </c>
      <c r="Q6" s="18" t="str">
        <f t="shared" si="6"/>
        <v>20</v>
      </c>
      <c r="R6" s="6">
        <v>1</v>
      </c>
      <c r="S6" s="6">
        <v>1</v>
      </c>
      <c r="T6" s="6">
        <v>0</v>
      </c>
      <c r="U6" s="6">
        <v>0</v>
      </c>
      <c r="V6" s="6">
        <f t="shared" si="7"/>
        <v>2</v>
      </c>
      <c r="W6" s="6">
        <f t="shared" si="8"/>
        <v>9</v>
      </c>
      <c r="X6" s="18">
        <f t="shared" si="9"/>
        <v>94</v>
      </c>
      <c r="Y6" s="6" t="s">
        <v>17</v>
      </c>
      <c r="Z6" s="12" t="str">
        <f t="shared" si="11"/>
        <v>0</v>
      </c>
    </row>
    <row r="7" s="15" customFormat="1" ht="18" customHeight="1" spans="1:26">
      <c r="A7" s="4">
        <v>4</v>
      </c>
      <c r="B7" s="16" t="s">
        <v>90</v>
      </c>
      <c r="C7" s="6" t="s">
        <v>139</v>
      </c>
      <c r="D7" s="6">
        <v>72521.93</v>
      </c>
      <c r="E7" s="6">
        <v>72521.93</v>
      </c>
      <c r="F7" s="9">
        <f t="shared" si="0"/>
        <v>1</v>
      </c>
      <c r="G7" s="17">
        <f t="shared" si="1"/>
        <v>25</v>
      </c>
      <c r="H7" s="9">
        <v>-0.1838</v>
      </c>
      <c r="I7" s="9">
        <v>-0.3667</v>
      </c>
      <c r="J7" s="18" t="str">
        <f t="shared" si="2"/>
        <v>10</v>
      </c>
      <c r="K7" s="18" t="str">
        <f t="shared" si="3"/>
        <v>10</v>
      </c>
      <c r="L7" s="6">
        <v>72521.93</v>
      </c>
      <c r="M7" s="6">
        <v>0</v>
      </c>
      <c r="N7" s="9">
        <f t="shared" si="4"/>
        <v>0</v>
      </c>
      <c r="O7" s="18" t="str">
        <f t="shared" si="5"/>
        <v>20</v>
      </c>
      <c r="P7" s="9">
        <f>VLOOKUP(B7,[2]比例!$B$3:$P$74,15,0)</f>
        <v>0.0123122828289101</v>
      </c>
      <c r="Q7" s="18" t="str">
        <f t="shared" si="6"/>
        <v>20</v>
      </c>
      <c r="R7" s="6">
        <v>0</v>
      </c>
      <c r="S7" s="6">
        <v>1</v>
      </c>
      <c r="T7" s="6">
        <v>1</v>
      </c>
      <c r="U7" s="6">
        <v>0</v>
      </c>
      <c r="V7" s="6">
        <f t="shared" si="7"/>
        <v>2</v>
      </c>
      <c r="W7" s="6">
        <f t="shared" si="8"/>
        <v>9</v>
      </c>
      <c r="X7" s="18">
        <f t="shared" si="9"/>
        <v>94</v>
      </c>
      <c r="Y7" s="6" t="str">
        <f t="shared" si="10"/>
        <v>A</v>
      </c>
      <c r="Z7" s="12" t="str">
        <f t="shared" si="11"/>
        <v>25%</v>
      </c>
    </row>
    <row r="8" s="15" customFormat="1" ht="18" customHeight="1" spans="1:26">
      <c r="A8" s="4">
        <v>5</v>
      </c>
      <c r="B8" s="16" t="s">
        <v>78</v>
      </c>
      <c r="C8" s="6" t="s">
        <v>140</v>
      </c>
      <c r="D8" s="6">
        <v>769360.16</v>
      </c>
      <c r="E8" s="6">
        <v>769360.16</v>
      </c>
      <c r="F8" s="9">
        <f t="shared" si="0"/>
        <v>1</v>
      </c>
      <c r="G8" s="17">
        <f t="shared" si="1"/>
        <v>25</v>
      </c>
      <c r="H8" s="9">
        <v>-0.2222</v>
      </c>
      <c r="I8" s="9">
        <v>-0.0578</v>
      </c>
      <c r="J8" s="18" t="str">
        <f t="shared" si="2"/>
        <v>10</v>
      </c>
      <c r="K8" s="18" t="str">
        <f t="shared" si="3"/>
        <v>10</v>
      </c>
      <c r="L8" s="6">
        <v>769360.16</v>
      </c>
      <c r="M8" s="6">
        <v>30576</v>
      </c>
      <c r="N8" s="9">
        <f t="shared" si="4"/>
        <v>0.0382230501994059</v>
      </c>
      <c r="O8" s="18" t="str">
        <f t="shared" si="5"/>
        <v>20</v>
      </c>
      <c r="P8" s="9">
        <f>VLOOKUP(B8,[2]比例!$B$3:$P$74,15,0)</f>
        <v>0</v>
      </c>
      <c r="Q8" s="18" t="str">
        <f t="shared" si="6"/>
        <v>20</v>
      </c>
      <c r="R8" s="6">
        <v>1</v>
      </c>
      <c r="S8" s="6">
        <v>1</v>
      </c>
      <c r="T8" s="6">
        <v>0</v>
      </c>
      <c r="U8" s="6">
        <v>0</v>
      </c>
      <c r="V8" s="6">
        <f t="shared" si="7"/>
        <v>2</v>
      </c>
      <c r="W8" s="6">
        <f t="shared" si="8"/>
        <v>9</v>
      </c>
      <c r="X8" s="18">
        <f t="shared" si="9"/>
        <v>94</v>
      </c>
      <c r="Y8" s="6" t="s">
        <v>17</v>
      </c>
      <c r="Z8" s="12" t="str">
        <f t="shared" si="11"/>
        <v>0</v>
      </c>
    </row>
    <row r="9" s="15" customFormat="1" ht="18" customHeight="1" spans="1:26">
      <c r="A9" s="4">
        <v>6</v>
      </c>
      <c r="B9" s="16" t="s">
        <v>19</v>
      </c>
      <c r="C9" s="6" t="s">
        <v>139</v>
      </c>
      <c r="D9" s="6">
        <v>397995.62</v>
      </c>
      <c r="E9" s="6">
        <v>397995.62</v>
      </c>
      <c r="F9" s="9">
        <f t="shared" si="0"/>
        <v>1</v>
      </c>
      <c r="G9" s="17">
        <f t="shared" si="1"/>
        <v>25</v>
      </c>
      <c r="H9" s="9">
        <v>-0.0555</v>
      </c>
      <c r="I9" s="9">
        <v>-0.1124</v>
      </c>
      <c r="J9" s="18" t="str">
        <f t="shared" si="2"/>
        <v>10</v>
      </c>
      <c r="K9" s="18" t="str">
        <f t="shared" si="3"/>
        <v>10</v>
      </c>
      <c r="L9" s="6">
        <v>397995.62</v>
      </c>
      <c r="M9" s="6">
        <v>39978.42</v>
      </c>
      <c r="N9" s="9">
        <f t="shared" si="4"/>
        <v>0.0912803416385135</v>
      </c>
      <c r="O9" s="18" t="str">
        <f t="shared" si="5"/>
        <v>20</v>
      </c>
      <c r="P9" s="9">
        <f>VLOOKUP(B9,[2]比例!$B$3:$P$74,15,0)</f>
        <v>0.00643905799369484</v>
      </c>
      <c r="Q9" s="18" t="str">
        <f t="shared" si="6"/>
        <v>20</v>
      </c>
      <c r="R9" s="6">
        <v>0</v>
      </c>
      <c r="S9" s="6">
        <v>1</v>
      </c>
      <c r="T9" s="6">
        <v>1</v>
      </c>
      <c r="U9" s="6">
        <v>0</v>
      </c>
      <c r="V9" s="6">
        <f t="shared" si="7"/>
        <v>2</v>
      </c>
      <c r="W9" s="6">
        <f t="shared" si="8"/>
        <v>9</v>
      </c>
      <c r="X9" s="18">
        <f t="shared" si="9"/>
        <v>94</v>
      </c>
      <c r="Y9" s="6" t="str">
        <f t="shared" ref="Y9:Y14" si="12">IF(X9&gt;=90,"A",IF(X9&gt;=80,"B",IF(X9&gt;=70,"C",IF(X9&gt;=60,"D","E"))))</f>
        <v>A</v>
      </c>
      <c r="Z9" s="12" t="str">
        <f t="shared" si="11"/>
        <v>25%</v>
      </c>
    </row>
    <row r="10" s="15" customFormat="1" ht="18" customHeight="1" spans="1:26">
      <c r="A10" s="4">
        <v>7</v>
      </c>
      <c r="B10" s="16" t="s">
        <v>48</v>
      </c>
      <c r="C10" s="6" t="s">
        <v>140</v>
      </c>
      <c r="D10" s="6">
        <v>706285.45</v>
      </c>
      <c r="E10" s="6">
        <v>706285.45</v>
      </c>
      <c r="F10" s="9">
        <f t="shared" si="0"/>
        <v>1</v>
      </c>
      <c r="G10" s="17">
        <f t="shared" si="1"/>
        <v>25</v>
      </c>
      <c r="H10" s="9">
        <v>-0.064</v>
      </c>
      <c r="I10" s="9">
        <v>0.0248</v>
      </c>
      <c r="J10" s="18" t="str">
        <f t="shared" si="2"/>
        <v>10</v>
      </c>
      <c r="K10" s="18">
        <f t="shared" si="3"/>
        <v>9.38</v>
      </c>
      <c r="L10" s="6">
        <v>706285.45</v>
      </c>
      <c r="M10" s="6">
        <v>116068.52</v>
      </c>
      <c r="N10" s="9">
        <f t="shared" si="4"/>
        <v>0.141141800531467</v>
      </c>
      <c r="O10" s="18" t="str">
        <f t="shared" si="5"/>
        <v>20</v>
      </c>
      <c r="P10" s="9">
        <f>VLOOKUP(B10,[2]比例!$B$3:$P$74,15,0)</f>
        <v>0.0208777445826073</v>
      </c>
      <c r="Q10" s="18" t="str">
        <f t="shared" si="6"/>
        <v>20</v>
      </c>
      <c r="R10" s="6">
        <v>1</v>
      </c>
      <c r="S10" s="6">
        <v>1</v>
      </c>
      <c r="T10" s="6">
        <v>0</v>
      </c>
      <c r="U10" s="6">
        <v>0</v>
      </c>
      <c r="V10" s="6">
        <f t="shared" si="7"/>
        <v>2</v>
      </c>
      <c r="W10" s="6">
        <f t="shared" si="8"/>
        <v>9</v>
      </c>
      <c r="X10" s="18">
        <f t="shared" si="9"/>
        <v>93.38</v>
      </c>
      <c r="Y10" s="6" t="s">
        <v>17</v>
      </c>
      <c r="Z10" s="12" t="str">
        <f t="shared" si="11"/>
        <v>0</v>
      </c>
    </row>
    <row r="11" s="15" customFormat="1" ht="18" customHeight="1" spans="1:26">
      <c r="A11" s="4">
        <v>8</v>
      </c>
      <c r="B11" s="16" t="s">
        <v>89</v>
      </c>
      <c r="C11" s="6" t="s">
        <v>139</v>
      </c>
      <c r="D11" s="6">
        <v>126898.49</v>
      </c>
      <c r="E11" s="6">
        <v>122791.44</v>
      </c>
      <c r="F11" s="9">
        <f t="shared" si="0"/>
        <v>0.96763515468151</v>
      </c>
      <c r="G11" s="17">
        <f t="shared" si="1"/>
        <v>24.1908788670377</v>
      </c>
      <c r="H11" s="9">
        <v>-0.0638</v>
      </c>
      <c r="I11" s="9">
        <v>-0.0107</v>
      </c>
      <c r="J11" s="18" t="str">
        <f t="shared" si="2"/>
        <v>10</v>
      </c>
      <c r="K11" s="18" t="str">
        <f t="shared" si="3"/>
        <v>10</v>
      </c>
      <c r="L11" s="6">
        <v>126898.49</v>
      </c>
      <c r="M11" s="6">
        <v>0</v>
      </c>
      <c r="N11" s="9">
        <f t="shared" si="4"/>
        <v>0</v>
      </c>
      <c r="O11" s="18" t="str">
        <f t="shared" si="5"/>
        <v>20</v>
      </c>
      <c r="P11" s="9">
        <f>VLOOKUP(B11,[2]比例!$B$3:$P$74,15,0)</f>
        <v>0.00820289005392136</v>
      </c>
      <c r="Q11" s="18" t="str">
        <f t="shared" si="6"/>
        <v>20</v>
      </c>
      <c r="R11" s="6">
        <v>0</v>
      </c>
      <c r="S11" s="6">
        <v>0</v>
      </c>
      <c r="T11" s="6">
        <v>2</v>
      </c>
      <c r="U11" s="6">
        <v>0</v>
      </c>
      <c r="V11" s="6">
        <f t="shared" si="7"/>
        <v>2</v>
      </c>
      <c r="W11" s="6">
        <f t="shared" si="8"/>
        <v>9</v>
      </c>
      <c r="X11" s="18">
        <f t="shared" si="9"/>
        <v>93.1908788670377</v>
      </c>
      <c r="Y11" s="6" t="str">
        <f t="shared" si="12"/>
        <v>A</v>
      </c>
      <c r="Z11" s="12" t="str">
        <f t="shared" si="11"/>
        <v>25%</v>
      </c>
    </row>
    <row r="12" s="15" customFormat="1" ht="18" customHeight="1" spans="1:26">
      <c r="A12" s="4">
        <v>9</v>
      </c>
      <c r="B12" s="16" t="s">
        <v>85</v>
      </c>
      <c r="C12" s="6" t="s">
        <v>139</v>
      </c>
      <c r="D12" s="6">
        <v>31814.66</v>
      </c>
      <c r="E12" s="6">
        <v>26270.16</v>
      </c>
      <c r="F12" s="9">
        <f t="shared" si="0"/>
        <v>0.825724995960981</v>
      </c>
      <c r="G12" s="17">
        <f t="shared" si="1"/>
        <v>20.6431248990245</v>
      </c>
      <c r="H12" s="9">
        <v>0.0006</v>
      </c>
      <c r="I12" s="9">
        <v>-0.0006</v>
      </c>
      <c r="J12" s="18">
        <f t="shared" si="2"/>
        <v>9.985</v>
      </c>
      <c r="K12" s="18" t="str">
        <f t="shared" si="3"/>
        <v>10</v>
      </c>
      <c r="L12" s="6">
        <v>31814.66</v>
      </c>
      <c r="M12" s="6">
        <v>0</v>
      </c>
      <c r="N12" s="9">
        <f t="shared" si="4"/>
        <v>0</v>
      </c>
      <c r="O12" s="18" t="str">
        <f t="shared" si="5"/>
        <v>20</v>
      </c>
      <c r="P12" s="9">
        <f>VLOOKUP(B12,[2]比例!$B$3:$P$74,15,0)</f>
        <v>0.00910952969344236</v>
      </c>
      <c r="Q12" s="18" t="str">
        <f t="shared" si="6"/>
        <v>20</v>
      </c>
      <c r="R12" s="6">
        <v>0</v>
      </c>
      <c r="S12" s="6">
        <v>1</v>
      </c>
      <c r="T12" s="6">
        <v>0</v>
      </c>
      <c r="U12" s="6">
        <v>0</v>
      </c>
      <c r="V12" s="6">
        <f t="shared" si="7"/>
        <v>1</v>
      </c>
      <c r="W12" s="6">
        <f t="shared" si="8"/>
        <v>12</v>
      </c>
      <c r="X12" s="18">
        <f t="shared" si="9"/>
        <v>92.6281248990245</v>
      </c>
      <c r="Y12" s="6" t="str">
        <f t="shared" si="12"/>
        <v>A</v>
      </c>
      <c r="Z12" s="12" t="str">
        <f t="shared" si="11"/>
        <v>25%</v>
      </c>
    </row>
    <row r="13" s="15" customFormat="1" ht="18" customHeight="1" spans="1:26">
      <c r="A13" s="4">
        <v>10</v>
      </c>
      <c r="B13" s="16" t="s">
        <v>46</v>
      </c>
      <c r="C13" s="6" t="s">
        <v>139</v>
      </c>
      <c r="D13" s="6">
        <v>2681528.14</v>
      </c>
      <c r="E13" s="6">
        <v>2681528.14</v>
      </c>
      <c r="F13" s="9">
        <f t="shared" si="0"/>
        <v>1</v>
      </c>
      <c r="G13" s="17">
        <f t="shared" si="1"/>
        <v>25</v>
      </c>
      <c r="H13" s="9">
        <v>-0.1923</v>
      </c>
      <c r="I13" s="9">
        <v>0.0713</v>
      </c>
      <c r="J13" s="18" t="str">
        <f t="shared" si="2"/>
        <v>10</v>
      </c>
      <c r="K13" s="18">
        <f t="shared" si="3"/>
        <v>8.2175</v>
      </c>
      <c r="L13" s="6">
        <v>2681528.14</v>
      </c>
      <c r="M13" s="6">
        <v>0</v>
      </c>
      <c r="N13" s="9">
        <f t="shared" si="4"/>
        <v>0</v>
      </c>
      <c r="O13" s="18" t="str">
        <f t="shared" si="5"/>
        <v>20</v>
      </c>
      <c r="P13" s="9">
        <f>VLOOKUP(B13,[2]比例!$B$3:$P$74,15,0)</f>
        <v>0.0109905026029265</v>
      </c>
      <c r="Q13" s="18" t="str">
        <f t="shared" si="6"/>
        <v>20</v>
      </c>
      <c r="R13" s="6">
        <v>0</v>
      </c>
      <c r="S13" s="6">
        <v>1</v>
      </c>
      <c r="T13" s="6">
        <v>1</v>
      </c>
      <c r="U13" s="6">
        <v>0</v>
      </c>
      <c r="V13" s="6">
        <f t="shared" si="7"/>
        <v>2</v>
      </c>
      <c r="W13" s="6">
        <f t="shared" si="8"/>
        <v>9</v>
      </c>
      <c r="X13" s="18">
        <f t="shared" si="9"/>
        <v>92.2175</v>
      </c>
      <c r="Y13" s="6" t="str">
        <f t="shared" si="12"/>
        <v>A</v>
      </c>
      <c r="Z13" s="12" t="str">
        <f t="shared" si="11"/>
        <v>25%</v>
      </c>
    </row>
    <row r="14" s="15" customFormat="1" ht="18" customHeight="1" spans="1:26">
      <c r="A14" s="4">
        <v>11</v>
      </c>
      <c r="B14" s="16" t="s">
        <v>84</v>
      </c>
      <c r="C14" s="6" t="s">
        <v>139</v>
      </c>
      <c r="D14" s="6">
        <v>215024.6</v>
      </c>
      <c r="E14" s="6">
        <v>191067.2</v>
      </c>
      <c r="F14" s="9">
        <f t="shared" si="0"/>
        <v>0.888582980738018</v>
      </c>
      <c r="G14" s="17">
        <f t="shared" si="1"/>
        <v>22.2145745184504</v>
      </c>
      <c r="H14" s="9">
        <v>-0.0064</v>
      </c>
      <c r="I14" s="9">
        <v>-0.0067</v>
      </c>
      <c r="J14" s="18" t="str">
        <f t="shared" si="2"/>
        <v>10</v>
      </c>
      <c r="K14" s="18" t="str">
        <f t="shared" si="3"/>
        <v>10</v>
      </c>
      <c r="L14" s="6">
        <v>215024.6</v>
      </c>
      <c r="M14" s="6">
        <v>0</v>
      </c>
      <c r="N14" s="9">
        <f t="shared" si="4"/>
        <v>0</v>
      </c>
      <c r="O14" s="18" t="str">
        <f t="shared" si="5"/>
        <v>20</v>
      </c>
      <c r="P14" s="9">
        <f>VLOOKUP(B14,[2]比例!$B$3:$P$74,15,0)</f>
        <v>0.0183202993586448</v>
      </c>
      <c r="Q14" s="18" t="str">
        <f t="shared" si="6"/>
        <v>20</v>
      </c>
      <c r="R14" s="6">
        <v>0</v>
      </c>
      <c r="S14" s="6">
        <v>1</v>
      </c>
      <c r="T14" s="6">
        <v>1</v>
      </c>
      <c r="U14" s="6">
        <v>0</v>
      </c>
      <c r="V14" s="6">
        <f t="shared" si="7"/>
        <v>2</v>
      </c>
      <c r="W14" s="6">
        <f t="shared" si="8"/>
        <v>9</v>
      </c>
      <c r="X14" s="18">
        <f t="shared" si="9"/>
        <v>91.2145745184504</v>
      </c>
      <c r="Y14" s="6" t="str">
        <f t="shared" si="12"/>
        <v>A</v>
      </c>
      <c r="Z14" s="12" t="str">
        <f t="shared" si="11"/>
        <v>25%</v>
      </c>
    </row>
    <row r="15" s="15" customFormat="1" ht="18" customHeight="1" spans="1:26">
      <c r="A15" s="4">
        <v>12</v>
      </c>
      <c r="B15" s="16" t="s">
        <v>80</v>
      </c>
      <c r="C15" s="6" t="s">
        <v>140</v>
      </c>
      <c r="D15" s="6">
        <v>262138.2</v>
      </c>
      <c r="E15" s="6">
        <v>262138.2</v>
      </c>
      <c r="F15" s="9">
        <f t="shared" si="0"/>
        <v>1</v>
      </c>
      <c r="G15" s="17">
        <f t="shared" si="1"/>
        <v>25</v>
      </c>
      <c r="H15" s="9">
        <v>-0.0862</v>
      </c>
      <c r="I15" s="9">
        <v>-0.0314</v>
      </c>
      <c r="J15" s="18" t="str">
        <f t="shared" si="2"/>
        <v>10</v>
      </c>
      <c r="K15" s="18" t="str">
        <f t="shared" si="3"/>
        <v>10</v>
      </c>
      <c r="L15" s="6">
        <v>262138.2</v>
      </c>
      <c r="M15" s="6">
        <v>0</v>
      </c>
      <c r="N15" s="9">
        <f t="shared" si="4"/>
        <v>0</v>
      </c>
      <c r="O15" s="18" t="str">
        <f t="shared" si="5"/>
        <v>20</v>
      </c>
      <c r="P15" s="9">
        <f>VLOOKUP(B15,[2]比例!$B$3:$P$74,15,0)</f>
        <v>0.0180317887243087</v>
      </c>
      <c r="Q15" s="18" t="str">
        <f t="shared" si="6"/>
        <v>20</v>
      </c>
      <c r="R15" s="6">
        <v>1</v>
      </c>
      <c r="S15" s="6">
        <v>1</v>
      </c>
      <c r="T15" s="6">
        <v>1</v>
      </c>
      <c r="U15" s="6">
        <v>0</v>
      </c>
      <c r="V15" s="6">
        <f t="shared" si="7"/>
        <v>3</v>
      </c>
      <c r="W15" s="6">
        <f t="shared" si="8"/>
        <v>6</v>
      </c>
      <c r="X15" s="18">
        <f t="shared" si="9"/>
        <v>91</v>
      </c>
      <c r="Y15" s="6" t="s">
        <v>17</v>
      </c>
      <c r="Z15" s="12" t="str">
        <f t="shared" si="11"/>
        <v>0</v>
      </c>
    </row>
    <row r="16" s="15" customFormat="1" ht="18" customHeight="1" spans="1:26">
      <c r="A16" s="4">
        <v>13</v>
      </c>
      <c r="B16" s="16" t="s">
        <v>39</v>
      </c>
      <c r="C16" s="6" t="s">
        <v>139</v>
      </c>
      <c r="D16" s="6">
        <v>1011.5</v>
      </c>
      <c r="E16" s="6">
        <v>1011.5</v>
      </c>
      <c r="F16" s="9">
        <f t="shared" si="0"/>
        <v>1</v>
      </c>
      <c r="G16" s="17">
        <f t="shared" si="1"/>
        <v>25</v>
      </c>
      <c r="H16" s="9">
        <v>-0.1509</v>
      </c>
      <c r="I16" s="9">
        <v>-0.0897</v>
      </c>
      <c r="J16" s="18" t="str">
        <f t="shared" si="2"/>
        <v>10</v>
      </c>
      <c r="K16" s="18" t="str">
        <f t="shared" si="3"/>
        <v>10</v>
      </c>
      <c r="L16" s="6">
        <v>1011.5</v>
      </c>
      <c r="M16" s="6">
        <v>0</v>
      </c>
      <c r="N16" s="9">
        <f t="shared" si="4"/>
        <v>0</v>
      </c>
      <c r="O16" s="18" t="str">
        <f t="shared" si="5"/>
        <v>20</v>
      </c>
      <c r="P16" s="9">
        <f>VLOOKUP(B16,[2]比例!$B$3:$P$74,15,0)</f>
        <v>0.0273550884893535</v>
      </c>
      <c r="Q16" s="18" t="str">
        <f t="shared" si="6"/>
        <v>20</v>
      </c>
      <c r="R16" s="6">
        <v>0</v>
      </c>
      <c r="S16" s="6">
        <v>3</v>
      </c>
      <c r="T16" s="6">
        <v>0</v>
      </c>
      <c r="U16" s="6">
        <v>0</v>
      </c>
      <c r="V16" s="6">
        <f t="shared" si="7"/>
        <v>3</v>
      </c>
      <c r="W16" s="6">
        <f t="shared" si="8"/>
        <v>6</v>
      </c>
      <c r="X16" s="18">
        <f t="shared" si="9"/>
        <v>91</v>
      </c>
      <c r="Y16" s="6" t="str">
        <f t="shared" ref="Y16:Y20" si="13">IF(X16&gt;=90,"A",IF(X16&gt;=80,"B",IF(X16&gt;=70,"C",IF(X16&gt;=60,"D","E"))))</f>
        <v>A</v>
      </c>
      <c r="Z16" s="12" t="str">
        <f t="shared" si="11"/>
        <v>25%</v>
      </c>
    </row>
    <row r="17" s="15" customFormat="1" ht="18" customHeight="1" spans="1:26">
      <c r="A17" s="4">
        <v>14</v>
      </c>
      <c r="B17" s="16" t="s">
        <v>18</v>
      </c>
      <c r="C17" s="6" t="s">
        <v>139</v>
      </c>
      <c r="D17" s="6">
        <v>671221.44</v>
      </c>
      <c r="E17" s="6">
        <v>671221.44</v>
      </c>
      <c r="F17" s="9">
        <f t="shared" si="0"/>
        <v>1</v>
      </c>
      <c r="G17" s="17">
        <f t="shared" si="1"/>
        <v>25</v>
      </c>
      <c r="H17" s="9">
        <v>-0.357373152946535</v>
      </c>
      <c r="I17" s="9">
        <v>-0.224500271553369</v>
      </c>
      <c r="J17" s="18" t="str">
        <f t="shared" si="2"/>
        <v>10</v>
      </c>
      <c r="K17" s="18" t="str">
        <f t="shared" si="3"/>
        <v>10</v>
      </c>
      <c r="L17" s="6">
        <v>671221.44</v>
      </c>
      <c r="M17" s="6">
        <v>0</v>
      </c>
      <c r="N17" s="9">
        <f t="shared" si="4"/>
        <v>0</v>
      </c>
      <c r="O17" s="18" t="str">
        <f t="shared" si="5"/>
        <v>20</v>
      </c>
      <c r="P17" s="9">
        <f>VLOOKUP(B17,[2]比例!$B$3:$P$74,15,0)</f>
        <v>0.00242234776418801</v>
      </c>
      <c r="Q17" s="18" t="str">
        <f t="shared" si="6"/>
        <v>20</v>
      </c>
      <c r="R17" s="6">
        <v>0</v>
      </c>
      <c r="S17" s="6">
        <v>2</v>
      </c>
      <c r="T17" s="6">
        <v>1</v>
      </c>
      <c r="U17" s="6">
        <v>0</v>
      </c>
      <c r="V17" s="6">
        <f t="shared" si="7"/>
        <v>3</v>
      </c>
      <c r="W17" s="6">
        <f t="shared" si="8"/>
        <v>6</v>
      </c>
      <c r="X17" s="18">
        <f t="shared" si="9"/>
        <v>91</v>
      </c>
      <c r="Y17" s="6" t="str">
        <f t="shared" si="13"/>
        <v>A</v>
      </c>
      <c r="Z17" s="12" t="str">
        <f t="shared" si="11"/>
        <v>25%</v>
      </c>
    </row>
    <row r="18" s="15" customFormat="1" ht="18" customHeight="1" spans="1:26">
      <c r="A18" s="4">
        <v>15</v>
      </c>
      <c r="B18" s="16" t="s">
        <v>43</v>
      </c>
      <c r="C18" s="6" t="s">
        <v>139</v>
      </c>
      <c r="D18" s="6">
        <v>57203.68</v>
      </c>
      <c r="E18" s="6">
        <v>57203.68</v>
      </c>
      <c r="F18" s="9">
        <f t="shared" si="0"/>
        <v>1</v>
      </c>
      <c r="G18" s="17">
        <f t="shared" si="1"/>
        <v>25</v>
      </c>
      <c r="H18" s="9">
        <v>-0.1679</v>
      </c>
      <c r="I18" s="9">
        <v>0.03785395</v>
      </c>
      <c r="J18" s="18" t="str">
        <f t="shared" si="2"/>
        <v>10</v>
      </c>
      <c r="K18" s="18">
        <f t="shared" si="3"/>
        <v>9.05365125</v>
      </c>
      <c r="L18" s="6">
        <v>57203.68</v>
      </c>
      <c r="M18" s="6">
        <v>0</v>
      </c>
      <c r="N18" s="9">
        <f t="shared" si="4"/>
        <v>0</v>
      </c>
      <c r="O18" s="18" t="str">
        <f t="shared" si="5"/>
        <v>20</v>
      </c>
      <c r="P18" s="9">
        <f>VLOOKUP(B18,[2]比例!$B$3:$P$74,15,0)</f>
        <v>0.014913157017344</v>
      </c>
      <c r="Q18" s="18" t="str">
        <f t="shared" si="6"/>
        <v>20</v>
      </c>
      <c r="R18" s="6">
        <v>0</v>
      </c>
      <c r="S18" s="6">
        <v>1</v>
      </c>
      <c r="T18" s="6">
        <v>2</v>
      </c>
      <c r="U18" s="6">
        <v>0</v>
      </c>
      <c r="V18" s="6">
        <f t="shared" si="7"/>
        <v>3</v>
      </c>
      <c r="W18" s="6">
        <f t="shared" si="8"/>
        <v>6</v>
      </c>
      <c r="X18" s="18">
        <f t="shared" si="9"/>
        <v>90.05365125</v>
      </c>
      <c r="Y18" s="6" t="str">
        <f t="shared" si="13"/>
        <v>A</v>
      </c>
      <c r="Z18" s="12" t="str">
        <f t="shared" si="11"/>
        <v>25%</v>
      </c>
    </row>
    <row r="19" s="15" customFormat="1" ht="18" customHeight="1" spans="1:26">
      <c r="A19" s="4">
        <v>16</v>
      </c>
      <c r="B19" s="16" t="s">
        <v>44</v>
      </c>
      <c r="C19" s="6" t="s">
        <v>139</v>
      </c>
      <c r="D19" s="6">
        <v>81843.8</v>
      </c>
      <c r="E19" s="6">
        <v>81843.8</v>
      </c>
      <c r="F19" s="9">
        <f t="shared" si="0"/>
        <v>1</v>
      </c>
      <c r="G19" s="17">
        <f t="shared" si="1"/>
        <v>25</v>
      </c>
      <c r="H19" s="9">
        <v>-0.4012</v>
      </c>
      <c r="I19" s="9">
        <v>0.0556</v>
      </c>
      <c r="J19" s="18" t="str">
        <f t="shared" si="2"/>
        <v>10</v>
      </c>
      <c r="K19" s="18">
        <f t="shared" si="3"/>
        <v>8.61</v>
      </c>
      <c r="L19" s="6">
        <v>81843.8</v>
      </c>
      <c r="M19" s="6">
        <v>0</v>
      </c>
      <c r="N19" s="9">
        <f t="shared" si="4"/>
        <v>0</v>
      </c>
      <c r="O19" s="18" t="str">
        <f t="shared" si="5"/>
        <v>20</v>
      </c>
      <c r="P19" s="9">
        <f>VLOOKUP(B19,[2]比例!$B$3:$P$74,15,0)</f>
        <v>0.0186146629429738</v>
      </c>
      <c r="Q19" s="18" t="str">
        <f t="shared" si="6"/>
        <v>20</v>
      </c>
      <c r="R19" s="6">
        <v>0</v>
      </c>
      <c r="S19" s="6">
        <v>1</v>
      </c>
      <c r="T19" s="6">
        <v>2</v>
      </c>
      <c r="U19" s="6">
        <v>0</v>
      </c>
      <c r="V19" s="6">
        <f t="shared" si="7"/>
        <v>3</v>
      </c>
      <c r="W19" s="6">
        <f t="shared" si="8"/>
        <v>6</v>
      </c>
      <c r="X19" s="18">
        <f t="shared" si="9"/>
        <v>89.61</v>
      </c>
      <c r="Y19" s="6" t="str">
        <f t="shared" si="13"/>
        <v>B</v>
      </c>
      <c r="Z19" s="12" t="str">
        <f t="shared" si="11"/>
        <v>20%</v>
      </c>
    </row>
    <row r="20" s="15" customFormat="1" ht="18" customHeight="1" spans="1:26">
      <c r="A20" s="4">
        <v>17</v>
      </c>
      <c r="B20" s="16" t="s">
        <v>86</v>
      </c>
      <c r="C20" s="6" t="s">
        <v>139</v>
      </c>
      <c r="D20" s="6">
        <v>33339.14</v>
      </c>
      <c r="E20" s="6">
        <v>33339.14</v>
      </c>
      <c r="F20" s="9">
        <f t="shared" si="0"/>
        <v>1</v>
      </c>
      <c r="G20" s="17">
        <f t="shared" si="1"/>
        <v>25</v>
      </c>
      <c r="H20" s="9">
        <v>-0.371</v>
      </c>
      <c r="I20" s="9">
        <v>0.3065</v>
      </c>
      <c r="J20" s="18" t="str">
        <f t="shared" si="2"/>
        <v>10</v>
      </c>
      <c r="K20" s="18">
        <f t="shared" si="3"/>
        <v>2.3375</v>
      </c>
      <c r="L20" s="6">
        <v>33339.14</v>
      </c>
      <c r="M20" s="6">
        <v>0</v>
      </c>
      <c r="N20" s="9">
        <f t="shared" si="4"/>
        <v>0</v>
      </c>
      <c r="O20" s="18" t="str">
        <f t="shared" si="5"/>
        <v>20</v>
      </c>
      <c r="P20" s="9">
        <f>VLOOKUP(B20,[2]比例!$B$3:$P$74,15,0)</f>
        <v>0.0201987976878093</v>
      </c>
      <c r="Q20" s="18" t="str">
        <f t="shared" si="6"/>
        <v>20</v>
      </c>
      <c r="R20" s="6">
        <v>0</v>
      </c>
      <c r="S20" s="6">
        <v>1</v>
      </c>
      <c r="T20" s="6">
        <v>0</v>
      </c>
      <c r="U20" s="6">
        <v>0</v>
      </c>
      <c r="V20" s="6">
        <f t="shared" si="7"/>
        <v>1</v>
      </c>
      <c r="W20" s="6">
        <f t="shared" si="8"/>
        <v>12</v>
      </c>
      <c r="X20" s="18">
        <f t="shared" si="9"/>
        <v>89.3375</v>
      </c>
      <c r="Y20" s="6" t="str">
        <f t="shared" si="13"/>
        <v>B</v>
      </c>
      <c r="Z20" s="12" t="str">
        <f t="shared" si="11"/>
        <v>20%</v>
      </c>
    </row>
    <row r="21" s="15" customFormat="1" ht="18" customHeight="1" spans="1:26">
      <c r="A21" s="4">
        <v>18</v>
      </c>
      <c r="B21" s="16" t="s">
        <v>68</v>
      </c>
      <c r="C21" s="6" t="s">
        <v>140</v>
      </c>
      <c r="D21" s="6">
        <v>3379.5</v>
      </c>
      <c r="E21" s="6">
        <v>2280.3</v>
      </c>
      <c r="F21" s="9">
        <f t="shared" si="0"/>
        <v>0.674744784731469</v>
      </c>
      <c r="G21" s="17">
        <f t="shared" si="1"/>
        <v>16.8686196182867</v>
      </c>
      <c r="H21" s="9">
        <v>-0.3329</v>
      </c>
      <c r="I21" s="9">
        <v>-0.0602</v>
      </c>
      <c r="J21" s="18" t="str">
        <f t="shared" si="2"/>
        <v>10</v>
      </c>
      <c r="K21" s="18" t="str">
        <f t="shared" si="3"/>
        <v>10</v>
      </c>
      <c r="L21" s="6">
        <v>3379.5</v>
      </c>
      <c r="M21" s="6">
        <v>0</v>
      </c>
      <c r="N21" s="9">
        <f t="shared" si="4"/>
        <v>0</v>
      </c>
      <c r="O21" s="18" t="str">
        <f t="shared" si="5"/>
        <v>20</v>
      </c>
      <c r="P21" s="9">
        <f>VLOOKUP(B21,[2]比例!$B$3:$P$74,15,0)</f>
        <v>0.0168640935476911</v>
      </c>
      <c r="Q21" s="18" t="str">
        <f t="shared" si="6"/>
        <v>20</v>
      </c>
      <c r="R21" s="6">
        <v>1</v>
      </c>
      <c r="S21" s="6">
        <v>0</v>
      </c>
      <c r="T21" s="6">
        <v>0</v>
      </c>
      <c r="U21" s="6">
        <v>0</v>
      </c>
      <c r="V21" s="6">
        <f t="shared" si="7"/>
        <v>1</v>
      </c>
      <c r="W21" s="6">
        <f t="shared" si="8"/>
        <v>12</v>
      </c>
      <c r="X21" s="18">
        <f t="shared" si="9"/>
        <v>88.8686196182867</v>
      </c>
      <c r="Y21" s="6" t="s">
        <v>17</v>
      </c>
      <c r="Z21" s="12" t="str">
        <f t="shared" si="11"/>
        <v>0</v>
      </c>
    </row>
    <row r="22" s="15" customFormat="1" ht="18" customHeight="1" spans="1:26">
      <c r="A22" s="4">
        <v>19</v>
      </c>
      <c r="B22" s="16" t="s">
        <v>50</v>
      </c>
      <c r="C22" s="6" t="s">
        <v>139</v>
      </c>
      <c r="D22" s="6">
        <v>74800</v>
      </c>
      <c r="E22" s="6">
        <v>74800</v>
      </c>
      <c r="F22" s="9">
        <f t="shared" si="0"/>
        <v>1</v>
      </c>
      <c r="G22" s="17">
        <f t="shared" si="1"/>
        <v>25</v>
      </c>
      <c r="H22" s="9">
        <v>-0.0889</v>
      </c>
      <c r="I22" s="9">
        <v>0.1006</v>
      </c>
      <c r="J22" s="18" t="str">
        <f t="shared" si="2"/>
        <v>10</v>
      </c>
      <c r="K22" s="18">
        <f t="shared" si="3"/>
        <v>7.485</v>
      </c>
      <c r="L22" s="6">
        <v>74800</v>
      </c>
      <c r="M22" s="6">
        <v>0</v>
      </c>
      <c r="N22" s="9">
        <f t="shared" si="4"/>
        <v>0</v>
      </c>
      <c r="O22" s="18" t="str">
        <f t="shared" si="5"/>
        <v>20</v>
      </c>
      <c r="P22" s="9">
        <f>VLOOKUP(B22,[2]比例!$B$3:$P$74,15,0)</f>
        <v>0.000753111551109391</v>
      </c>
      <c r="Q22" s="18" t="str">
        <f t="shared" si="6"/>
        <v>20</v>
      </c>
      <c r="R22" s="6">
        <v>0</v>
      </c>
      <c r="S22" s="6">
        <v>1</v>
      </c>
      <c r="T22" s="6">
        <v>2</v>
      </c>
      <c r="U22" s="6">
        <v>0</v>
      </c>
      <c r="V22" s="6">
        <f t="shared" si="7"/>
        <v>3</v>
      </c>
      <c r="W22" s="6">
        <f t="shared" si="8"/>
        <v>6</v>
      </c>
      <c r="X22" s="18">
        <f t="shared" si="9"/>
        <v>88.485</v>
      </c>
      <c r="Y22" s="6" t="str">
        <f t="shared" ref="Y22:Y24" si="14">IF(X22&gt;=90,"A",IF(X22&gt;=80,"B",IF(X22&gt;=70,"C",IF(X22&gt;=60,"D","E"))))</f>
        <v>B</v>
      </c>
      <c r="Z22" s="12" t="str">
        <f t="shared" si="11"/>
        <v>20%</v>
      </c>
    </row>
    <row r="23" s="15" customFormat="1" ht="18" customHeight="1" spans="1:26">
      <c r="A23" s="4">
        <v>20</v>
      </c>
      <c r="B23" s="16" t="s">
        <v>95</v>
      </c>
      <c r="C23" s="6" t="s">
        <v>139</v>
      </c>
      <c r="D23" s="6">
        <v>234403.31</v>
      </c>
      <c r="E23" s="6">
        <v>234403.31</v>
      </c>
      <c r="F23" s="9">
        <f t="shared" si="0"/>
        <v>1</v>
      </c>
      <c r="G23" s="17">
        <f t="shared" si="1"/>
        <v>25</v>
      </c>
      <c r="H23" s="9">
        <v>-0.1808</v>
      </c>
      <c r="I23" s="9">
        <v>-0.1795</v>
      </c>
      <c r="J23" s="18" t="str">
        <f t="shared" si="2"/>
        <v>10</v>
      </c>
      <c r="K23" s="18" t="str">
        <f t="shared" si="3"/>
        <v>10</v>
      </c>
      <c r="L23" s="6">
        <v>234403.31</v>
      </c>
      <c r="M23" s="6">
        <v>0</v>
      </c>
      <c r="N23" s="9">
        <f t="shared" si="4"/>
        <v>0</v>
      </c>
      <c r="O23" s="18" t="str">
        <f t="shared" si="5"/>
        <v>20</v>
      </c>
      <c r="P23" s="9">
        <f>VLOOKUP(B23,[2]比例!$B$3:$P$74,15,0)</f>
        <v>0.0192292387181836</v>
      </c>
      <c r="Q23" s="18" t="str">
        <f t="shared" si="6"/>
        <v>20</v>
      </c>
      <c r="R23" s="6">
        <v>0</v>
      </c>
      <c r="S23" s="6">
        <v>2</v>
      </c>
      <c r="T23" s="6">
        <v>2</v>
      </c>
      <c r="U23" s="6">
        <v>0</v>
      </c>
      <c r="V23" s="6">
        <f t="shared" si="7"/>
        <v>4</v>
      </c>
      <c r="W23" s="6">
        <f t="shared" si="8"/>
        <v>3</v>
      </c>
      <c r="X23" s="18">
        <f t="shared" si="9"/>
        <v>88</v>
      </c>
      <c r="Y23" s="6" t="str">
        <f t="shared" si="14"/>
        <v>B</v>
      </c>
      <c r="Z23" s="12" t="str">
        <f t="shared" si="11"/>
        <v>20%</v>
      </c>
    </row>
    <row r="24" s="15" customFormat="1" ht="18" customHeight="1" spans="1:26">
      <c r="A24" s="4">
        <v>21</v>
      </c>
      <c r="B24" s="16" t="s">
        <v>38</v>
      </c>
      <c r="C24" s="6" t="s">
        <v>139</v>
      </c>
      <c r="D24" s="6">
        <v>5275.92</v>
      </c>
      <c r="E24" s="6">
        <v>5275.92</v>
      </c>
      <c r="F24" s="9">
        <f t="shared" si="0"/>
        <v>1</v>
      </c>
      <c r="G24" s="17">
        <f t="shared" si="1"/>
        <v>25</v>
      </c>
      <c r="H24" s="9">
        <v>0</v>
      </c>
      <c r="I24" s="9">
        <v>0.806</v>
      </c>
      <c r="J24" s="18" t="str">
        <f t="shared" si="2"/>
        <v>10</v>
      </c>
      <c r="K24" s="18" t="str">
        <f t="shared" si="3"/>
        <v>0</v>
      </c>
      <c r="L24" s="6">
        <v>5275.92</v>
      </c>
      <c r="M24" s="6">
        <v>0</v>
      </c>
      <c r="N24" s="9">
        <f t="shared" si="4"/>
        <v>0</v>
      </c>
      <c r="O24" s="18" t="str">
        <f t="shared" si="5"/>
        <v>20</v>
      </c>
      <c r="P24" s="9">
        <f>VLOOKUP(B24,[2]比例!$B$3:$P$74,15,0)</f>
        <v>0.0126896448240652</v>
      </c>
      <c r="Q24" s="18" t="str">
        <f t="shared" si="6"/>
        <v>20</v>
      </c>
      <c r="R24" s="6">
        <v>0</v>
      </c>
      <c r="S24" s="6">
        <v>1</v>
      </c>
      <c r="T24" s="6">
        <v>0</v>
      </c>
      <c r="U24" s="6">
        <v>0</v>
      </c>
      <c r="V24" s="6">
        <f t="shared" si="7"/>
        <v>1</v>
      </c>
      <c r="W24" s="6">
        <f t="shared" si="8"/>
        <v>12</v>
      </c>
      <c r="X24" s="18">
        <f t="shared" si="9"/>
        <v>87</v>
      </c>
      <c r="Y24" s="6" t="str">
        <f t="shared" si="14"/>
        <v>B</v>
      </c>
      <c r="Z24" s="12" t="str">
        <f t="shared" si="11"/>
        <v>20%</v>
      </c>
    </row>
    <row r="25" s="15" customFormat="1" ht="18" customHeight="1" spans="1:26">
      <c r="A25" s="4">
        <v>22</v>
      </c>
      <c r="B25" s="16" t="s">
        <v>79</v>
      </c>
      <c r="C25" s="6" t="s">
        <v>140</v>
      </c>
      <c r="D25" s="6">
        <v>498981.9</v>
      </c>
      <c r="E25" s="6">
        <v>498981.9</v>
      </c>
      <c r="F25" s="9">
        <f t="shared" si="0"/>
        <v>1</v>
      </c>
      <c r="G25" s="17">
        <f t="shared" si="1"/>
        <v>25</v>
      </c>
      <c r="H25" s="9">
        <v>0.0425</v>
      </c>
      <c r="I25" s="9">
        <v>0.0218</v>
      </c>
      <c r="J25" s="18">
        <f t="shared" si="2"/>
        <v>8.9375</v>
      </c>
      <c r="K25" s="18">
        <f t="shared" si="3"/>
        <v>9.455</v>
      </c>
      <c r="L25" s="6">
        <v>498981.9</v>
      </c>
      <c r="M25" s="6">
        <v>0</v>
      </c>
      <c r="N25" s="9">
        <f t="shared" si="4"/>
        <v>0</v>
      </c>
      <c r="O25" s="18" t="str">
        <f t="shared" si="5"/>
        <v>20</v>
      </c>
      <c r="P25" s="9">
        <f>VLOOKUP(B25,[2]比例!$B$3:$P$74,15,0)</f>
        <v>0.00652539074913952</v>
      </c>
      <c r="Q25" s="18" t="str">
        <f t="shared" si="6"/>
        <v>20</v>
      </c>
      <c r="R25" s="6">
        <v>1</v>
      </c>
      <c r="S25" s="6">
        <v>3</v>
      </c>
      <c r="T25" s="6">
        <v>0</v>
      </c>
      <c r="U25" s="6">
        <v>0</v>
      </c>
      <c r="V25" s="6">
        <f t="shared" si="7"/>
        <v>4</v>
      </c>
      <c r="W25" s="6">
        <f t="shared" si="8"/>
        <v>3</v>
      </c>
      <c r="X25" s="18">
        <f t="shared" si="9"/>
        <v>86.3925</v>
      </c>
      <c r="Y25" s="6" t="s">
        <v>17</v>
      </c>
      <c r="Z25" s="12" t="str">
        <f t="shared" si="11"/>
        <v>0</v>
      </c>
    </row>
    <row r="26" s="15" customFormat="1" ht="18" customHeight="1" spans="1:26">
      <c r="A26" s="4">
        <v>23</v>
      </c>
      <c r="B26" s="16" t="s">
        <v>88</v>
      </c>
      <c r="C26" s="6" t="s">
        <v>139</v>
      </c>
      <c r="D26" s="6">
        <v>111640</v>
      </c>
      <c r="E26" s="6">
        <v>98829</v>
      </c>
      <c r="F26" s="9">
        <f t="shared" si="0"/>
        <v>0.885247223217485</v>
      </c>
      <c r="G26" s="17">
        <f t="shared" si="1"/>
        <v>22.1311805804371</v>
      </c>
      <c r="H26" s="9">
        <v>-0.1735</v>
      </c>
      <c r="I26" s="9">
        <v>-0.004</v>
      </c>
      <c r="J26" s="18" t="str">
        <f t="shared" si="2"/>
        <v>10</v>
      </c>
      <c r="K26" s="18" t="str">
        <f t="shared" si="3"/>
        <v>10</v>
      </c>
      <c r="L26" s="6">
        <v>111640</v>
      </c>
      <c r="M26" s="6">
        <v>0</v>
      </c>
      <c r="N26" s="9">
        <f t="shared" si="4"/>
        <v>0</v>
      </c>
      <c r="O26" s="18" t="str">
        <f t="shared" si="5"/>
        <v>20</v>
      </c>
      <c r="P26" s="9">
        <f>VLOOKUP(B26,[2]比例!$B$3:$P$74,15,0)</f>
        <v>0.0120567398571267</v>
      </c>
      <c r="Q26" s="18" t="str">
        <f t="shared" si="6"/>
        <v>20</v>
      </c>
      <c r="R26" s="6">
        <v>0</v>
      </c>
      <c r="S26" s="6">
        <v>3</v>
      </c>
      <c r="T26" s="6">
        <v>1</v>
      </c>
      <c r="U26" s="6">
        <v>0</v>
      </c>
      <c r="V26" s="6">
        <f t="shared" si="7"/>
        <v>4</v>
      </c>
      <c r="W26" s="6">
        <f t="shared" si="8"/>
        <v>3</v>
      </c>
      <c r="X26" s="18">
        <f t="shared" si="9"/>
        <v>85.1311805804371</v>
      </c>
      <c r="Y26" s="6" t="str">
        <f t="shared" ref="Y26:Y36" si="15">IF(X26&gt;=90,"A",IF(X26&gt;=80,"B",IF(X26&gt;=70,"C",IF(X26&gt;=60,"D","E"))))</f>
        <v>B</v>
      </c>
      <c r="Z26" s="12" t="str">
        <f t="shared" si="11"/>
        <v>20%</v>
      </c>
    </row>
    <row r="27" s="15" customFormat="1" ht="18" customHeight="1" spans="1:26">
      <c r="A27" s="4">
        <v>24</v>
      </c>
      <c r="B27" s="16" t="s">
        <v>58</v>
      </c>
      <c r="C27" s="6" t="s">
        <v>139</v>
      </c>
      <c r="D27" s="6">
        <v>75547.6</v>
      </c>
      <c r="E27" s="6">
        <v>39674.8</v>
      </c>
      <c r="F27" s="9">
        <f t="shared" si="0"/>
        <v>0.525162943627594</v>
      </c>
      <c r="G27" s="17">
        <f t="shared" si="1"/>
        <v>13.1290735906898</v>
      </c>
      <c r="H27" s="9">
        <v>-0.2041</v>
      </c>
      <c r="I27" s="9">
        <v>-0.1681</v>
      </c>
      <c r="J27" s="18" t="str">
        <f t="shared" si="2"/>
        <v>10</v>
      </c>
      <c r="K27" s="18" t="str">
        <f t="shared" si="3"/>
        <v>10</v>
      </c>
      <c r="L27" s="6">
        <v>75547.6</v>
      </c>
      <c r="M27" s="6">
        <v>0</v>
      </c>
      <c r="N27" s="9">
        <f t="shared" si="4"/>
        <v>0</v>
      </c>
      <c r="O27" s="18" t="str">
        <f t="shared" si="5"/>
        <v>20</v>
      </c>
      <c r="P27" s="9">
        <f>VLOOKUP(B27,[2]比例!$B$3:$P$74,15,0)</f>
        <v>0.00332449107938622</v>
      </c>
      <c r="Q27" s="18" t="str">
        <f t="shared" si="6"/>
        <v>20</v>
      </c>
      <c r="R27" s="6">
        <v>0</v>
      </c>
      <c r="S27" s="6">
        <v>0</v>
      </c>
      <c r="T27" s="6">
        <v>1</v>
      </c>
      <c r="U27" s="6">
        <v>0</v>
      </c>
      <c r="V27" s="6">
        <f t="shared" si="7"/>
        <v>1</v>
      </c>
      <c r="W27" s="6">
        <f t="shared" si="8"/>
        <v>12</v>
      </c>
      <c r="X27" s="18">
        <f t="shared" si="9"/>
        <v>85.1290735906898</v>
      </c>
      <c r="Y27" s="6" t="str">
        <f t="shared" si="15"/>
        <v>B</v>
      </c>
      <c r="Z27" s="12" t="str">
        <f t="shared" si="11"/>
        <v>20%</v>
      </c>
    </row>
    <row r="28" s="15" customFormat="1" ht="18" customHeight="1" spans="1:26">
      <c r="A28" s="4">
        <v>25</v>
      </c>
      <c r="B28" s="16" t="s">
        <v>96</v>
      </c>
      <c r="C28" s="6" t="s">
        <v>139</v>
      </c>
      <c r="D28" s="6">
        <v>640196.38</v>
      </c>
      <c r="E28" s="6">
        <v>565249.18</v>
      </c>
      <c r="F28" s="9">
        <f t="shared" si="0"/>
        <v>0.882930921914929</v>
      </c>
      <c r="G28" s="17">
        <f t="shared" si="1"/>
        <v>22.0732730478732</v>
      </c>
      <c r="H28" s="9">
        <v>-0.0614693589334615</v>
      </c>
      <c r="I28" s="9">
        <v>-0.0923591873685338</v>
      </c>
      <c r="J28" s="18" t="str">
        <f t="shared" si="2"/>
        <v>10</v>
      </c>
      <c r="K28" s="18" t="str">
        <f t="shared" si="3"/>
        <v>10</v>
      </c>
      <c r="L28" s="6">
        <v>640196.38</v>
      </c>
      <c r="M28" s="6">
        <v>104091.36</v>
      </c>
      <c r="N28" s="9">
        <f t="shared" si="4"/>
        <v>0.139853653910785</v>
      </c>
      <c r="O28" s="18" t="str">
        <f t="shared" si="5"/>
        <v>20</v>
      </c>
      <c r="P28" s="9">
        <f>VLOOKUP(B28,[2]比例!$B$3:$P$74,15,0)</f>
        <v>0.00782870341572255</v>
      </c>
      <c r="Q28" s="18" t="str">
        <f t="shared" si="6"/>
        <v>20</v>
      </c>
      <c r="R28" s="6">
        <v>0</v>
      </c>
      <c r="S28" s="6">
        <v>2</v>
      </c>
      <c r="T28" s="6">
        <v>2</v>
      </c>
      <c r="U28" s="6">
        <v>0</v>
      </c>
      <c r="V28" s="6">
        <f t="shared" si="7"/>
        <v>4</v>
      </c>
      <c r="W28" s="6">
        <f t="shared" si="8"/>
        <v>3</v>
      </c>
      <c r="X28" s="18">
        <f t="shared" si="9"/>
        <v>85.0732730478732</v>
      </c>
      <c r="Y28" s="6" t="str">
        <f t="shared" si="15"/>
        <v>B</v>
      </c>
      <c r="Z28" s="12" t="str">
        <f t="shared" si="11"/>
        <v>20%</v>
      </c>
    </row>
    <row r="29" s="15" customFormat="1" ht="18" customHeight="1" spans="1:26">
      <c r="A29" s="4">
        <v>26</v>
      </c>
      <c r="B29" s="16" t="s">
        <v>76</v>
      </c>
      <c r="C29" s="6" t="s">
        <v>139</v>
      </c>
      <c r="D29" s="6">
        <v>1774363.67</v>
      </c>
      <c r="E29" s="6">
        <v>1774363.67</v>
      </c>
      <c r="F29" s="9">
        <f t="shared" si="0"/>
        <v>1</v>
      </c>
      <c r="G29" s="17">
        <f t="shared" si="1"/>
        <v>25</v>
      </c>
      <c r="H29" s="9">
        <v>-0.2035</v>
      </c>
      <c r="I29" s="9">
        <v>-0.1179</v>
      </c>
      <c r="J29" s="18" t="str">
        <f t="shared" si="2"/>
        <v>10</v>
      </c>
      <c r="K29" s="18" t="str">
        <f t="shared" si="3"/>
        <v>10</v>
      </c>
      <c r="L29" s="6">
        <v>1774363.67</v>
      </c>
      <c r="M29" s="6">
        <v>189077.8</v>
      </c>
      <c r="N29" s="9">
        <f t="shared" si="4"/>
        <v>0.0962991781975553</v>
      </c>
      <c r="O29" s="18" t="str">
        <f t="shared" si="5"/>
        <v>20</v>
      </c>
      <c r="P29" s="9">
        <f>VLOOKUP(B29,[2]比例!$B$3:$P$74,15,0)</f>
        <v>0.0226196692154699</v>
      </c>
      <c r="Q29" s="18" t="str">
        <f t="shared" si="6"/>
        <v>20</v>
      </c>
      <c r="R29" s="6">
        <v>0</v>
      </c>
      <c r="S29" s="6">
        <v>4</v>
      </c>
      <c r="T29" s="6">
        <v>2</v>
      </c>
      <c r="U29" s="6">
        <v>0</v>
      </c>
      <c r="V29" s="6">
        <f t="shared" si="7"/>
        <v>6</v>
      </c>
      <c r="W29" s="6" t="str">
        <f t="shared" si="8"/>
        <v>0</v>
      </c>
      <c r="X29" s="18">
        <f t="shared" si="9"/>
        <v>85</v>
      </c>
      <c r="Y29" s="6" t="str">
        <f t="shared" si="15"/>
        <v>B</v>
      </c>
      <c r="Z29" s="12" t="str">
        <f t="shared" si="11"/>
        <v>20%</v>
      </c>
    </row>
    <row r="30" s="15" customFormat="1" ht="18" customHeight="1" spans="1:26">
      <c r="A30" s="4">
        <v>27</v>
      </c>
      <c r="B30" s="16" t="s">
        <v>13</v>
      </c>
      <c r="C30" s="6" t="s">
        <v>139</v>
      </c>
      <c r="D30" s="6">
        <v>2765171.5</v>
      </c>
      <c r="E30" s="6">
        <v>2765171.5</v>
      </c>
      <c r="F30" s="9">
        <f t="shared" si="0"/>
        <v>1</v>
      </c>
      <c r="G30" s="17">
        <f t="shared" si="1"/>
        <v>25</v>
      </c>
      <c r="H30" s="9">
        <v>-0.1273</v>
      </c>
      <c r="I30" s="9">
        <v>-0.1795</v>
      </c>
      <c r="J30" s="18" t="str">
        <f t="shared" si="2"/>
        <v>10</v>
      </c>
      <c r="K30" s="18" t="str">
        <f t="shared" si="3"/>
        <v>10</v>
      </c>
      <c r="L30" s="6">
        <v>2765171.5</v>
      </c>
      <c r="M30" s="6">
        <v>460825.47</v>
      </c>
      <c r="N30" s="9">
        <f t="shared" si="4"/>
        <v>0.142847459029077</v>
      </c>
      <c r="O30" s="18" t="str">
        <f t="shared" si="5"/>
        <v>20</v>
      </c>
      <c r="P30" s="9">
        <f>VLOOKUP(B30,[2]比例!$B$3:$P$74,15,0)</f>
        <v>0.0036313978763202</v>
      </c>
      <c r="Q30" s="18" t="str">
        <f t="shared" si="6"/>
        <v>20</v>
      </c>
      <c r="R30" s="6">
        <v>0</v>
      </c>
      <c r="S30" s="6">
        <v>3</v>
      </c>
      <c r="T30" s="6">
        <v>2</v>
      </c>
      <c r="U30" s="6">
        <v>0</v>
      </c>
      <c r="V30" s="6">
        <f t="shared" si="7"/>
        <v>5</v>
      </c>
      <c r="W30" s="6" t="str">
        <f t="shared" si="8"/>
        <v>0</v>
      </c>
      <c r="X30" s="18">
        <f t="shared" si="9"/>
        <v>85</v>
      </c>
      <c r="Y30" s="6" t="str">
        <f t="shared" si="15"/>
        <v>B</v>
      </c>
      <c r="Z30" s="12" t="str">
        <f t="shared" si="11"/>
        <v>20%</v>
      </c>
    </row>
    <row r="31" s="15" customFormat="1" ht="18" customHeight="1" spans="1:26">
      <c r="A31" s="4">
        <v>28</v>
      </c>
      <c r="B31" s="16" t="s">
        <v>53</v>
      </c>
      <c r="C31" s="6" t="s">
        <v>139</v>
      </c>
      <c r="D31" s="6">
        <v>64880.66</v>
      </c>
      <c r="E31" s="6">
        <v>19934.66</v>
      </c>
      <c r="F31" s="9">
        <f t="shared" si="0"/>
        <v>0.307251190108115</v>
      </c>
      <c r="G31" s="17">
        <f t="shared" si="1"/>
        <v>7.68127975270288</v>
      </c>
      <c r="H31" s="9">
        <v>-0.28</v>
      </c>
      <c r="I31" s="9">
        <v>-0.19</v>
      </c>
      <c r="J31" s="18" t="str">
        <f t="shared" si="2"/>
        <v>10</v>
      </c>
      <c r="K31" s="18" t="str">
        <f t="shared" si="3"/>
        <v>10</v>
      </c>
      <c r="L31" s="6">
        <v>64880.66</v>
      </c>
      <c r="M31" s="6">
        <v>0</v>
      </c>
      <c r="N31" s="9">
        <f t="shared" si="4"/>
        <v>0</v>
      </c>
      <c r="O31" s="18" t="str">
        <f t="shared" si="5"/>
        <v>20</v>
      </c>
      <c r="P31" s="9">
        <f>VLOOKUP(B31,[2]比例!$B$3:$P$74,15,0)</f>
        <v>0.024673921426309</v>
      </c>
      <c r="Q31" s="18" t="str">
        <f t="shared" si="6"/>
        <v>20</v>
      </c>
      <c r="R31" s="6">
        <v>0</v>
      </c>
      <c r="S31" s="6">
        <v>0</v>
      </c>
      <c r="T31" s="6">
        <v>0</v>
      </c>
      <c r="U31" s="6">
        <v>0</v>
      </c>
      <c r="V31" s="6">
        <f t="shared" si="7"/>
        <v>0</v>
      </c>
      <c r="W31" s="6">
        <f t="shared" si="8"/>
        <v>15</v>
      </c>
      <c r="X31" s="18">
        <f t="shared" si="9"/>
        <v>82.6812797527029</v>
      </c>
      <c r="Y31" s="6" t="str">
        <f t="shared" si="15"/>
        <v>B</v>
      </c>
      <c r="Z31" s="12" t="str">
        <f t="shared" si="11"/>
        <v>20%</v>
      </c>
    </row>
    <row r="32" s="15" customFormat="1" ht="18" customHeight="1" spans="1:26">
      <c r="A32" s="4">
        <v>29</v>
      </c>
      <c r="B32" s="16" t="s">
        <v>83</v>
      </c>
      <c r="C32" s="6" t="s">
        <v>139</v>
      </c>
      <c r="D32" s="6">
        <v>49802.78</v>
      </c>
      <c r="E32" s="6">
        <v>29212.38</v>
      </c>
      <c r="F32" s="9">
        <f t="shared" si="0"/>
        <v>0.58656123212399</v>
      </c>
      <c r="G32" s="17">
        <f t="shared" si="1"/>
        <v>14.6640308030997</v>
      </c>
      <c r="H32" s="9">
        <v>-0.01</v>
      </c>
      <c r="I32" s="9">
        <v>0.0581</v>
      </c>
      <c r="J32" s="18" t="str">
        <f t="shared" si="2"/>
        <v>10</v>
      </c>
      <c r="K32" s="18">
        <f t="shared" si="3"/>
        <v>8.5475</v>
      </c>
      <c r="L32" s="6">
        <v>49802.78</v>
      </c>
      <c r="M32" s="6">
        <v>0</v>
      </c>
      <c r="N32" s="9">
        <f t="shared" si="4"/>
        <v>0</v>
      </c>
      <c r="O32" s="18" t="str">
        <f t="shared" si="5"/>
        <v>20</v>
      </c>
      <c r="P32" s="9">
        <f>VLOOKUP(B32,[2]比例!$B$3:$P$74,15,0)</f>
        <v>0.0154897080891324</v>
      </c>
      <c r="Q32" s="18" t="str">
        <f t="shared" si="6"/>
        <v>20</v>
      </c>
      <c r="R32" s="6">
        <v>0</v>
      </c>
      <c r="S32" s="6">
        <v>1</v>
      </c>
      <c r="T32" s="6">
        <v>1</v>
      </c>
      <c r="U32" s="6">
        <v>0</v>
      </c>
      <c r="V32" s="6">
        <f t="shared" si="7"/>
        <v>2</v>
      </c>
      <c r="W32" s="6">
        <f t="shared" si="8"/>
        <v>9</v>
      </c>
      <c r="X32" s="18">
        <f t="shared" si="9"/>
        <v>82.2115308030997</v>
      </c>
      <c r="Y32" s="6" t="str">
        <f t="shared" si="15"/>
        <v>B</v>
      </c>
      <c r="Z32" s="12" t="str">
        <f t="shared" si="11"/>
        <v>20%</v>
      </c>
    </row>
    <row r="33" s="15" customFormat="1" ht="18" customHeight="1" spans="1:26">
      <c r="A33" s="4">
        <v>30</v>
      </c>
      <c r="B33" s="16" t="s">
        <v>42</v>
      </c>
      <c r="C33" s="6" t="s">
        <v>139</v>
      </c>
      <c r="D33" s="6">
        <v>196525.92</v>
      </c>
      <c r="E33" s="6">
        <v>126458.92</v>
      </c>
      <c r="F33" s="9">
        <f t="shared" si="0"/>
        <v>0.643471965428275</v>
      </c>
      <c r="G33" s="17">
        <f t="shared" si="1"/>
        <v>16.0867991357069</v>
      </c>
      <c r="H33" s="9">
        <v>-0.1</v>
      </c>
      <c r="I33" s="9">
        <v>-0.02</v>
      </c>
      <c r="J33" s="18" t="str">
        <f t="shared" si="2"/>
        <v>10</v>
      </c>
      <c r="K33" s="18" t="str">
        <f t="shared" si="3"/>
        <v>10</v>
      </c>
      <c r="L33" s="6">
        <v>196525.92</v>
      </c>
      <c r="M33" s="6">
        <v>0</v>
      </c>
      <c r="N33" s="9">
        <f t="shared" si="4"/>
        <v>0</v>
      </c>
      <c r="O33" s="18" t="str">
        <f t="shared" si="5"/>
        <v>20</v>
      </c>
      <c r="P33" s="9">
        <f>VLOOKUP(B33,[2]比例!$B$3:$P$74,15,0)</f>
        <v>0.0195760753533984</v>
      </c>
      <c r="Q33" s="18" t="str">
        <f t="shared" si="6"/>
        <v>20</v>
      </c>
      <c r="R33" s="6">
        <v>0</v>
      </c>
      <c r="S33" s="6">
        <v>3</v>
      </c>
      <c r="T33" s="6">
        <v>0</v>
      </c>
      <c r="U33" s="6">
        <v>0</v>
      </c>
      <c r="V33" s="6">
        <f t="shared" si="7"/>
        <v>3</v>
      </c>
      <c r="W33" s="6">
        <f t="shared" si="8"/>
        <v>6</v>
      </c>
      <c r="X33" s="18">
        <f t="shared" si="9"/>
        <v>82.0867991357069</v>
      </c>
      <c r="Y33" s="6" t="str">
        <f t="shared" si="15"/>
        <v>B</v>
      </c>
      <c r="Z33" s="12" t="str">
        <f t="shared" si="11"/>
        <v>20%</v>
      </c>
    </row>
    <row r="34" s="15" customFormat="1" ht="18" customHeight="1" spans="1:26">
      <c r="A34" s="4">
        <v>31</v>
      </c>
      <c r="B34" s="16" t="s">
        <v>93</v>
      </c>
      <c r="C34" s="6" t="s">
        <v>139</v>
      </c>
      <c r="D34" s="6">
        <v>1196698.65</v>
      </c>
      <c r="E34" s="6">
        <v>1053973.63</v>
      </c>
      <c r="F34" s="9">
        <f t="shared" si="0"/>
        <v>0.88073436867335</v>
      </c>
      <c r="G34" s="17">
        <f t="shared" si="1"/>
        <v>22.0183592168337</v>
      </c>
      <c r="H34" s="9">
        <v>-0.2165</v>
      </c>
      <c r="I34" s="9">
        <v>-0.0625</v>
      </c>
      <c r="J34" s="18" t="str">
        <f t="shared" si="2"/>
        <v>10</v>
      </c>
      <c r="K34" s="18" t="str">
        <f t="shared" si="3"/>
        <v>10</v>
      </c>
      <c r="L34" s="6">
        <v>1196698.65</v>
      </c>
      <c r="M34" s="6">
        <v>0</v>
      </c>
      <c r="N34" s="9">
        <f t="shared" si="4"/>
        <v>0</v>
      </c>
      <c r="O34" s="18" t="str">
        <f t="shared" si="5"/>
        <v>20</v>
      </c>
      <c r="P34" s="9">
        <f>VLOOKUP(B34,[2]比例!$B$3:$P$74,15,0)</f>
        <v>0.0106940437231096</v>
      </c>
      <c r="Q34" s="18" t="str">
        <f t="shared" si="6"/>
        <v>20</v>
      </c>
      <c r="R34" s="6">
        <v>0</v>
      </c>
      <c r="S34" s="6">
        <v>2</v>
      </c>
      <c r="T34" s="6">
        <v>3</v>
      </c>
      <c r="U34" s="6">
        <v>0</v>
      </c>
      <c r="V34" s="6">
        <f t="shared" si="7"/>
        <v>5</v>
      </c>
      <c r="W34" s="6" t="str">
        <f t="shared" si="8"/>
        <v>0</v>
      </c>
      <c r="X34" s="18">
        <f t="shared" si="9"/>
        <v>82.0183592168337</v>
      </c>
      <c r="Y34" s="6" t="str">
        <f t="shared" si="15"/>
        <v>B</v>
      </c>
      <c r="Z34" s="12" t="str">
        <f t="shared" si="11"/>
        <v>20%</v>
      </c>
    </row>
    <row r="35" s="15" customFormat="1" ht="18" customHeight="1" spans="1:26">
      <c r="A35" s="4">
        <v>32</v>
      </c>
      <c r="B35" s="16" t="s">
        <v>91</v>
      </c>
      <c r="C35" s="6" t="s">
        <v>139</v>
      </c>
      <c r="D35" s="6">
        <v>3561.18</v>
      </c>
      <c r="E35" s="6">
        <v>966.98</v>
      </c>
      <c r="F35" s="9">
        <f t="shared" si="0"/>
        <v>0.271533592797893</v>
      </c>
      <c r="G35" s="17">
        <f t="shared" si="1"/>
        <v>6.78833981994732</v>
      </c>
      <c r="H35" s="9">
        <v>-0.0072</v>
      </c>
      <c r="I35" s="9">
        <v>-0.002</v>
      </c>
      <c r="J35" s="18" t="str">
        <f t="shared" si="2"/>
        <v>10</v>
      </c>
      <c r="K35" s="18" t="str">
        <f t="shared" si="3"/>
        <v>10</v>
      </c>
      <c r="L35" s="6">
        <v>3561.18</v>
      </c>
      <c r="M35" s="6">
        <v>0</v>
      </c>
      <c r="N35" s="9">
        <f t="shared" si="4"/>
        <v>0</v>
      </c>
      <c r="O35" s="18" t="str">
        <f t="shared" si="5"/>
        <v>20</v>
      </c>
      <c r="P35" s="9">
        <f>VLOOKUP(B35,[2]比例!$B$3:$P$74,15,0)</f>
        <v>0.0318270993577469</v>
      </c>
      <c r="Q35" s="18" t="str">
        <f t="shared" si="6"/>
        <v>20</v>
      </c>
      <c r="R35" s="6">
        <v>0</v>
      </c>
      <c r="S35" s="6">
        <v>0</v>
      </c>
      <c r="T35" s="6">
        <v>0</v>
      </c>
      <c r="U35" s="6">
        <v>0</v>
      </c>
      <c r="V35" s="6">
        <f t="shared" si="7"/>
        <v>0</v>
      </c>
      <c r="W35" s="6">
        <f t="shared" si="8"/>
        <v>15</v>
      </c>
      <c r="X35" s="18">
        <f t="shared" si="9"/>
        <v>81.7883398199473</v>
      </c>
      <c r="Y35" s="6" t="str">
        <f t="shared" si="15"/>
        <v>B</v>
      </c>
      <c r="Z35" s="12" t="str">
        <f t="shared" si="11"/>
        <v>20%</v>
      </c>
    </row>
    <row r="36" s="15" customFormat="1" ht="18" customHeight="1" spans="1:26">
      <c r="A36" s="4">
        <v>33</v>
      </c>
      <c r="B36" s="16" t="s">
        <v>65</v>
      </c>
      <c r="C36" s="6" t="s">
        <v>139</v>
      </c>
      <c r="D36" s="6">
        <v>4516.8</v>
      </c>
      <c r="E36" s="6">
        <v>1129.2</v>
      </c>
      <c r="F36" s="9">
        <f t="shared" si="0"/>
        <v>0.25</v>
      </c>
      <c r="G36" s="17">
        <f t="shared" si="1"/>
        <v>6.25</v>
      </c>
      <c r="H36" s="9">
        <v>-0.091</v>
      </c>
      <c r="I36" s="9">
        <v>-0.1958</v>
      </c>
      <c r="J36" s="18" t="str">
        <f t="shared" si="2"/>
        <v>10</v>
      </c>
      <c r="K36" s="18" t="str">
        <f t="shared" si="3"/>
        <v>10</v>
      </c>
      <c r="L36" s="6">
        <v>4516.8</v>
      </c>
      <c r="M36" s="6">
        <v>0</v>
      </c>
      <c r="N36" s="9">
        <f t="shared" si="4"/>
        <v>0</v>
      </c>
      <c r="O36" s="18" t="str">
        <f t="shared" si="5"/>
        <v>20</v>
      </c>
      <c r="P36" s="9">
        <f>VLOOKUP(B36,[2]比例!$B$3:$P$74,15,0)</f>
        <v>0.00540704345531849</v>
      </c>
      <c r="Q36" s="18" t="str">
        <f t="shared" si="6"/>
        <v>20</v>
      </c>
      <c r="R36" s="6">
        <v>0</v>
      </c>
      <c r="S36" s="6">
        <v>1</v>
      </c>
      <c r="T36" s="6">
        <v>0</v>
      </c>
      <c r="U36" s="6">
        <v>0</v>
      </c>
      <c r="V36" s="6">
        <f t="shared" si="7"/>
        <v>1</v>
      </c>
      <c r="W36" s="6">
        <f t="shared" si="8"/>
        <v>12</v>
      </c>
      <c r="X36" s="18">
        <f t="shared" si="9"/>
        <v>78.25</v>
      </c>
      <c r="Y36" s="6" t="str">
        <f t="shared" si="15"/>
        <v>C</v>
      </c>
      <c r="Z36" s="12" t="str">
        <f t="shared" si="11"/>
        <v>15%</v>
      </c>
    </row>
    <row r="37" s="15" customFormat="1" ht="18" customHeight="1" spans="1:26">
      <c r="A37" s="4">
        <v>34</v>
      </c>
      <c r="B37" s="16" t="s">
        <v>87</v>
      </c>
      <c r="C37" s="6" t="s">
        <v>140</v>
      </c>
      <c r="D37" s="6">
        <v>95097.6</v>
      </c>
      <c r="E37" s="6">
        <v>55554.6</v>
      </c>
      <c r="F37" s="9">
        <f t="shared" si="0"/>
        <v>0.584185089844539</v>
      </c>
      <c r="G37" s="17">
        <f t="shared" si="1"/>
        <v>14.6046272461135</v>
      </c>
      <c r="H37" s="9">
        <v>-0.1524</v>
      </c>
      <c r="I37" s="9">
        <v>-0.1412</v>
      </c>
      <c r="J37" s="18" t="str">
        <f t="shared" si="2"/>
        <v>10</v>
      </c>
      <c r="K37" s="18" t="str">
        <f t="shared" si="3"/>
        <v>10</v>
      </c>
      <c r="L37" s="6">
        <v>95097.6</v>
      </c>
      <c r="M37" s="6">
        <v>0</v>
      </c>
      <c r="N37" s="9">
        <f t="shared" si="4"/>
        <v>0</v>
      </c>
      <c r="O37" s="18" t="str">
        <f t="shared" si="5"/>
        <v>20</v>
      </c>
      <c r="P37" s="9">
        <f>VLOOKUP(B37,[2]比例!$B$3:$P$74,15,0)</f>
        <v>0.025902276123494</v>
      </c>
      <c r="Q37" s="18" t="str">
        <f t="shared" si="6"/>
        <v>20</v>
      </c>
      <c r="R37" s="6">
        <v>1</v>
      </c>
      <c r="S37" s="6">
        <v>1</v>
      </c>
      <c r="T37" s="6">
        <v>2</v>
      </c>
      <c r="U37" s="6">
        <v>0</v>
      </c>
      <c r="V37" s="6">
        <f t="shared" si="7"/>
        <v>4</v>
      </c>
      <c r="W37" s="6">
        <f t="shared" si="8"/>
        <v>3</v>
      </c>
      <c r="X37" s="18">
        <f t="shared" si="9"/>
        <v>77.6046272461135</v>
      </c>
      <c r="Y37" s="6" t="s">
        <v>17</v>
      </c>
      <c r="Z37" s="12" t="str">
        <f t="shared" si="11"/>
        <v>0</v>
      </c>
    </row>
    <row r="38" s="15" customFormat="1" ht="18" customHeight="1" spans="1:26">
      <c r="A38" s="4">
        <v>35</v>
      </c>
      <c r="B38" s="16" t="s">
        <v>69</v>
      </c>
      <c r="C38" s="6" t="s">
        <v>139</v>
      </c>
      <c r="D38" s="6">
        <v>121699</v>
      </c>
      <c r="E38" s="6">
        <v>10703</v>
      </c>
      <c r="F38" s="9">
        <f t="shared" si="0"/>
        <v>0.0879464909325467</v>
      </c>
      <c r="G38" s="17">
        <f t="shared" si="1"/>
        <v>2.19866227331367</v>
      </c>
      <c r="H38" s="9">
        <v>-0.1091</v>
      </c>
      <c r="I38" s="9">
        <v>-0.2457</v>
      </c>
      <c r="J38" s="18" t="str">
        <f t="shared" si="2"/>
        <v>10</v>
      </c>
      <c r="K38" s="18" t="str">
        <f t="shared" si="3"/>
        <v>10</v>
      </c>
      <c r="L38" s="6">
        <v>121699</v>
      </c>
      <c r="M38" s="6">
        <v>0</v>
      </c>
      <c r="N38" s="9">
        <f t="shared" si="4"/>
        <v>0</v>
      </c>
      <c r="O38" s="18" t="str">
        <f t="shared" si="5"/>
        <v>20</v>
      </c>
      <c r="P38" s="9">
        <f>VLOOKUP(B38,[2]比例!$B$3:$P$74,15,0)</f>
        <v>0.0106909203711999</v>
      </c>
      <c r="Q38" s="18" t="str">
        <f t="shared" si="6"/>
        <v>20</v>
      </c>
      <c r="R38" s="6">
        <v>0</v>
      </c>
      <c r="S38" s="6">
        <v>0</v>
      </c>
      <c r="T38" s="6">
        <v>0</v>
      </c>
      <c r="U38" s="6">
        <v>0</v>
      </c>
      <c r="V38" s="6">
        <f t="shared" si="7"/>
        <v>0</v>
      </c>
      <c r="W38" s="6">
        <f t="shared" si="8"/>
        <v>15</v>
      </c>
      <c r="X38" s="18">
        <f t="shared" si="9"/>
        <v>77.1986622733137</v>
      </c>
      <c r="Y38" s="6" t="str">
        <f t="shared" ref="Y38:Y44" si="16">IF(X38&gt;=90,"A",IF(X38&gt;=80,"B",IF(X38&gt;=70,"C",IF(X38&gt;=60,"D","E"))))</f>
        <v>C</v>
      </c>
      <c r="Z38" s="12" t="str">
        <f t="shared" si="11"/>
        <v>15%</v>
      </c>
    </row>
    <row r="39" s="15" customFormat="1" ht="18" customHeight="1" spans="1:26">
      <c r="A39" s="4">
        <v>36</v>
      </c>
      <c r="B39" s="16" t="s">
        <v>52</v>
      </c>
      <c r="C39" s="6" t="s">
        <v>139</v>
      </c>
      <c r="D39" s="6">
        <v>29102.92</v>
      </c>
      <c r="E39" s="6">
        <v>0</v>
      </c>
      <c r="F39" s="9">
        <f t="shared" si="0"/>
        <v>0</v>
      </c>
      <c r="G39" s="17">
        <f t="shared" si="1"/>
        <v>0</v>
      </c>
      <c r="H39" s="9">
        <v>-0.03</v>
      </c>
      <c r="I39" s="9">
        <v>-0.15</v>
      </c>
      <c r="J39" s="18" t="str">
        <f t="shared" si="2"/>
        <v>10</v>
      </c>
      <c r="K39" s="18" t="str">
        <f t="shared" si="3"/>
        <v>10</v>
      </c>
      <c r="L39" s="6">
        <v>29102.92</v>
      </c>
      <c r="M39" s="6">
        <v>0</v>
      </c>
      <c r="N39" s="9">
        <f t="shared" si="4"/>
        <v>0</v>
      </c>
      <c r="O39" s="18" t="str">
        <f t="shared" si="5"/>
        <v>20</v>
      </c>
      <c r="P39" s="9">
        <f>VLOOKUP(B39,[2]比例!$B$3:$P$74,15,0)</f>
        <v>0.014943679953214</v>
      </c>
      <c r="Q39" s="18" t="str">
        <f t="shared" si="6"/>
        <v>20</v>
      </c>
      <c r="R39" s="6">
        <v>0</v>
      </c>
      <c r="S39" s="6">
        <v>0</v>
      </c>
      <c r="T39" s="6">
        <v>0</v>
      </c>
      <c r="U39" s="6">
        <v>0</v>
      </c>
      <c r="V39" s="6">
        <f t="shared" si="7"/>
        <v>0</v>
      </c>
      <c r="W39" s="6">
        <f t="shared" si="8"/>
        <v>15</v>
      </c>
      <c r="X39" s="18">
        <f t="shared" si="9"/>
        <v>75</v>
      </c>
      <c r="Y39" s="6" t="str">
        <f t="shared" si="16"/>
        <v>C</v>
      </c>
      <c r="Z39" s="12" t="str">
        <f t="shared" si="11"/>
        <v>15%</v>
      </c>
    </row>
    <row r="40" s="15" customFormat="1" ht="18" customHeight="1" spans="1:26">
      <c r="A40" s="4">
        <v>37</v>
      </c>
      <c r="B40" s="16" t="s">
        <v>55</v>
      </c>
      <c r="C40" s="6" t="s">
        <v>139</v>
      </c>
      <c r="D40" s="6">
        <v>2460.6</v>
      </c>
      <c r="E40" s="6">
        <v>0</v>
      </c>
      <c r="F40" s="9">
        <f t="shared" si="0"/>
        <v>0</v>
      </c>
      <c r="G40" s="17">
        <f t="shared" si="1"/>
        <v>0</v>
      </c>
      <c r="H40" s="9">
        <v>-0.1923</v>
      </c>
      <c r="I40" s="9">
        <v>-0.12</v>
      </c>
      <c r="J40" s="18" t="str">
        <f t="shared" si="2"/>
        <v>10</v>
      </c>
      <c r="K40" s="18" t="str">
        <f t="shared" si="3"/>
        <v>10</v>
      </c>
      <c r="L40" s="6">
        <v>2460.6</v>
      </c>
      <c r="M40" s="6">
        <v>0</v>
      </c>
      <c r="N40" s="9">
        <f t="shared" si="4"/>
        <v>0</v>
      </c>
      <c r="O40" s="18" t="str">
        <f t="shared" si="5"/>
        <v>20</v>
      </c>
      <c r="P40" s="9">
        <f>VLOOKUP(B40,[2]比例!$B$3:$P$74,15,0)</f>
        <v>0.0368630992432986</v>
      </c>
      <c r="Q40" s="18" t="str">
        <f t="shared" si="6"/>
        <v>20</v>
      </c>
      <c r="R40" s="6">
        <v>0</v>
      </c>
      <c r="S40" s="6">
        <v>0</v>
      </c>
      <c r="T40" s="6">
        <v>0</v>
      </c>
      <c r="U40" s="6">
        <v>0</v>
      </c>
      <c r="V40" s="6">
        <f t="shared" si="7"/>
        <v>0</v>
      </c>
      <c r="W40" s="6">
        <f t="shared" si="8"/>
        <v>15</v>
      </c>
      <c r="X40" s="18">
        <f t="shared" si="9"/>
        <v>75</v>
      </c>
      <c r="Y40" s="6" t="str">
        <f t="shared" si="16"/>
        <v>C</v>
      </c>
      <c r="Z40" s="12" t="str">
        <f t="shared" si="11"/>
        <v>15%</v>
      </c>
    </row>
    <row r="41" s="15" customFormat="1" ht="18" customHeight="1" spans="1:26">
      <c r="A41" s="4">
        <v>38</v>
      </c>
      <c r="B41" s="16" t="s">
        <v>82</v>
      </c>
      <c r="C41" s="6" t="s">
        <v>139</v>
      </c>
      <c r="D41" s="6">
        <v>2100</v>
      </c>
      <c r="E41" s="6">
        <v>0</v>
      </c>
      <c r="F41" s="9">
        <f t="shared" si="0"/>
        <v>0</v>
      </c>
      <c r="G41" s="17">
        <f t="shared" si="1"/>
        <v>0</v>
      </c>
      <c r="H41" s="9">
        <v>0</v>
      </c>
      <c r="I41" s="9">
        <v>-0.1205</v>
      </c>
      <c r="J41" s="18" t="str">
        <f t="shared" si="2"/>
        <v>10</v>
      </c>
      <c r="K41" s="18" t="str">
        <f t="shared" si="3"/>
        <v>10</v>
      </c>
      <c r="L41" s="6">
        <v>2100</v>
      </c>
      <c r="M41" s="6">
        <v>0</v>
      </c>
      <c r="N41" s="9">
        <f t="shared" si="4"/>
        <v>0</v>
      </c>
      <c r="O41" s="18" t="str">
        <f t="shared" si="5"/>
        <v>20</v>
      </c>
      <c r="P41" s="9">
        <f>VLOOKUP(B41,[2]比例!$B$3:$P$74,15,0)</f>
        <v>0.00559408534776493</v>
      </c>
      <c r="Q41" s="18" t="str">
        <f t="shared" si="6"/>
        <v>20</v>
      </c>
      <c r="R41" s="6">
        <v>0</v>
      </c>
      <c r="S41" s="6">
        <v>0</v>
      </c>
      <c r="T41" s="6">
        <v>0</v>
      </c>
      <c r="U41" s="6">
        <v>0</v>
      </c>
      <c r="V41" s="6">
        <f t="shared" si="7"/>
        <v>0</v>
      </c>
      <c r="W41" s="6">
        <f t="shared" si="8"/>
        <v>15</v>
      </c>
      <c r="X41" s="18">
        <f t="shared" si="9"/>
        <v>75</v>
      </c>
      <c r="Y41" s="6" t="str">
        <f t="shared" si="16"/>
        <v>C</v>
      </c>
      <c r="Z41" s="12" t="str">
        <f t="shared" si="11"/>
        <v>15%</v>
      </c>
    </row>
    <row r="42" s="15" customFormat="1" ht="18" customHeight="1" spans="1:26">
      <c r="A42" s="4">
        <v>39</v>
      </c>
      <c r="B42" s="16" t="s">
        <v>30</v>
      </c>
      <c r="C42" s="6" t="s">
        <v>139</v>
      </c>
      <c r="D42" s="6">
        <v>147</v>
      </c>
      <c r="E42" s="6">
        <v>0</v>
      </c>
      <c r="F42" s="9">
        <f t="shared" si="0"/>
        <v>0</v>
      </c>
      <c r="G42" s="17">
        <f t="shared" si="1"/>
        <v>0</v>
      </c>
      <c r="H42" s="9">
        <v>0</v>
      </c>
      <c r="I42" s="9">
        <v>-0.4425</v>
      </c>
      <c r="J42" s="18" t="str">
        <f t="shared" si="2"/>
        <v>10</v>
      </c>
      <c r="K42" s="18" t="str">
        <f t="shared" si="3"/>
        <v>10</v>
      </c>
      <c r="L42" s="6">
        <v>147</v>
      </c>
      <c r="M42" s="6">
        <v>0</v>
      </c>
      <c r="N42" s="9">
        <f t="shared" si="4"/>
        <v>0</v>
      </c>
      <c r="O42" s="18" t="str">
        <f t="shared" si="5"/>
        <v>20</v>
      </c>
      <c r="P42" s="9">
        <f>VLOOKUP(B42,[2]比例!$B$3:$P$74,15,0)</f>
        <v>0.0265916665016617</v>
      </c>
      <c r="Q42" s="18" t="str">
        <f t="shared" si="6"/>
        <v>20</v>
      </c>
      <c r="R42" s="6">
        <v>0</v>
      </c>
      <c r="S42" s="6">
        <v>0</v>
      </c>
      <c r="T42" s="6">
        <v>0</v>
      </c>
      <c r="U42" s="6">
        <v>0</v>
      </c>
      <c r="V42" s="6">
        <f t="shared" si="7"/>
        <v>0</v>
      </c>
      <c r="W42" s="6">
        <f t="shared" si="8"/>
        <v>15</v>
      </c>
      <c r="X42" s="18">
        <f t="shared" si="9"/>
        <v>75</v>
      </c>
      <c r="Y42" s="6" t="str">
        <f t="shared" si="16"/>
        <v>C</v>
      </c>
      <c r="Z42" s="12" t="str">
        <f t="shared" si="11"/>
        <v>15%</v>
      </c>
    </row>
    <row r="43" s="15" customFormat="1" ht="18" customHeight="1" spans="1:26">
      <c r="A43" s="4">
        <v>40</v>
      </c>
      <c r="B43" s="16" t="s">
        <v>98</v>
      </c>
      <c r="C43" s="6" t="s">
        <v>139</v>
      </c>
      <c r="D43" s="6">
        <v>1082.24</v>
      </c>
      <c r="E43" s="6">
        <v>0</v>
      </c>
      <c r="F43" s="9">
        <f t="shared" si="0"/>
        <v>0</v>
      </c>
      <c r="G43" s="17">
        <f t="shared" si="1"/>
        <v>0</v>
      </c>
      <c r="H43" s="9">
        <v>0</v>
      </c>
      <c r="I43" s="9">
        <v>0.0283</v>
      </c>
      <c r="J43" s="18" t="str">
        <f t="shared" si="2"/>
        <v>10</v>
      </c>
      <c r="K43" s="18">
        <f t="shared" si="3"/>
        <v>9.2925</v>
      </c>
      <c r="L43" s="6">
        <v>1082.24</v>
      </c>
      <c r="M43" s="6">
        <v>0</v>
      </c>
      <c r="N43" s="9">
        <f t="shared" si="4"/>
        <v>0</v>
      </c>
      <c r="O43" s="18" t="str">
        <f t="shared" si="5"/>
        <v>20</v>
      </c>
      <c r="P43" s="9">
        <f>VLOOKUP(B43,[2]比例!$B$3:$P$74,15,0)</f>
        <v>0.000607132743096965</v>
      </c>
      <c r="Q43" s="18" t="str">
        <f t="shared" si="6"/>
        <v>20</v>
      </c>
      <c r="R43" s="6">
        <v>0</v>
      </c>
      <c r="S43" s="6">
        <v>0</v>
      </c>
      <c r="T43" s="6">
        <v>0</v>
      </c>
      <c r="U43" s="6">
        <v>0</v>
      </c>
      <c r="V43" s="6">
        <f t="shared" si="7"/>
        <v>0</v>
      </c>
      <c r="W43" s="6">
        <f t="shared" si="8"/>
        <v>15</v>
      </c>
      <c r="X43" s="18">
        <f t="shared" si="9"/>
        <v>74.2925</v>
      </c>
      <c r="Y43" s="6" t="str">
        <f t="shared" si="16"/>
        <v>C</v>
      </c>
      <c r="Z43" s="12" t="str">
        <f t="shared" si="11"/>
        <v>15%</v>
      </c>
    </row>
    <row r="44" s="15" customFormat="1" ht="18" customHeight="1" spans="1:26">
      <c r="A44" s="4">
        <v>41</v>
      </c>
      <c r="B44" s="16" t="s">
        <v>35</v>
      </c>
      <c r="C44" s="6" t="s">
        <v>139</v>
      </c>
      <c r="D44" s="6">
        <v>85281.7</v>
      </c>
      <c r="E44" s="6">
        <v>85281.7</v>
      </c>
      <c r="F44" s="9">
        <f t="shared" si="0"/>
        <v>1</v>
      </c>
      <c r="G44" s="17">
        <f t="shared" si="1"/>
        <v>25</v>
      </c>
      <c r="H44" s="9">
        <v>0.2258</v>
      </c>
      <c r="I44" s="9">
        <v>0.2196</v>
      </c>
      <c r="J44" s="18">
        <f t="shared" si="2"/>
        <v>4.355</v>
      </c>
      <c r="K44" s="18">
        <f t="shared" si="3"/>
        <v>4.51</v>
      </c>
      <c r="L44" s="6">
        <v>85281.7</v>
      </c>
      <c r="M44" s="6">
        <v>7880</v>
      </c>
      <c r="N44" s="9">
        <f t="shared" si="4"/>
        <v>0.084584115575392</v>
      </c>
      <c r="O44" s="18" t="str">
        <f t="shared" si="5"/>
        <v>20</v>
      </c>
      <c r="P44" s="9">
        <f>VLOOKUP(B44,[2]比例!$B$3:$P$74,15,0)</f>
        <v>0.0458372206356544</v>
      </c>
      <c r="Q44" s="18" t="str">
        <f t="shared" si="6"/>
        <v>20</v>
      </c>
      <c r="R44" s="6">
        <v>0</v>
      </c>
      <c r="S44" s="6">
        <v>2</v>
      </c>
      <c r="T44" s="6">
        <v>3</v>
      </c>
      <c r="U44" s="6">
        <v>0</v>
      </c>
      <c r="V44" s="6">
        <f t="shared" si="7"/>
        <v>5</v>
      </c>
      <c r="W44" s="6" t="str">
        <f t="shared" si="8"/>
        <v>0</v>
      </c>
      <c r="X44" s="18">
        <f t="shared" si="9"/>
        <v>73.865</v>
      </c>
      <c r="Y44" s="6" t="str">
        <f t="shared" si="16"/>
        <v>C</v>
      </c>
      <c r="Z44" s="12" t="str">
        <f t="shared" si="11"/>
        <v>15%</v>
      </c>
    </row>
    <row r="45" s="15" customFormat="1" ht="18" customHeight="1" spans="1:26">
      <c r="A45" s="4">
        <v>42</v>
      </c>
      <c r="B45" s="16" t="s">
        <v>23</v>
      </c>
      <c r="C45" s="6" t="s">
        <v>140</v>
      </c>
      <c r="D45" s="6">
        <v>426689.95</v>
      </c>
      <c r="E45" s="6">
        <v>111045.85</v>
      </c>
      <c r="F45" s="9">
        <f t="shared" si="0"/>
        <v>0.260249509040464</v>
      </c>
      <c r="G45" s="17">
        <f t="shared" si="1"/>
        <v>6.50623772601159</v>
      </c>
      <c r="H45" s="9">
        <v>-0.4351</v>
      </c>
      <c r="I45" s="9">
        <v>-0.3473</v>
      </c>
      <c r="J45" s="18" t="str">
        <f t="shared" si="2"/>
        <v>10</v>
      </c>
      <c r="K45" s="18" t="str">
        <f t="shared" si="3"/>
        <v>10</v>
      </c>
      <c r="L45" s="6">
        <v>426689.95</v>
      </c>
      <c r="M45" s="6">
        <v>0</v>
      </c>
      <c r="N45" s="9">
        <f t="shared" si="4"/>
        <v>0</v>
      </c>
      <c r="O45" s="18" t="str">
        <f t="shared" si="5"/>
        <v>20</v>
      </c>
      <c r="P45" s="9">
        <f>VLOOKUP(B45,[2]比例!$B$3:$P$74,15,0)</f>
        <v>0.0232468431574207</v>
      </c>
      <c r="Q45" s="18" t="str">
        <f t="shared" si="6"/>
        <v>20</v>
      </c>
      <c r="R45" s="6">
        <v>1</v>
      </c>
      <c r="S45" s="6">
        <v>1</v>
      </c>
      <c r="T45" s="6">
        <v>1</v>
      </c>
      <c r="U45" s="6">
        <v>0</v>
      </c>
      <c r="V45" s="6">
        <f t="shared" si="7"/>
        <v>3</v>
      </c>
      <c r="W45" s="6">
        <f t="shared" si="8"/>
        <v>6</v>
      </c>
      <c r="X45" s="18">
        <f t="shared" si="9"/>
        <v>72.5062377260116</v>
      </c>
      <c r="Y45" s="6" t="s">
        <v>17</v>
      </c>
      <c r="Z45" s="12" t="str">
        <f t="shared" si="11"/>
        <v>0</v>
      </c>
    </row>
    <row r="46" s="15" customFormat="1" ht="18" customHeight="1" spans="1:26">
      <c r="A46" s="4">
        <v>43</v>
      </c>
      <c r="B46" s="16" t="s">
        <v>56</v>
      </c>
      <c r="C46" s="6" t="s">
        <v>140</v>
      </c>
      <c r="D46" s="6">
        <v>43367.3</v>
      </c>
      <c r="E46" s="6">
        <v>0</v>
      </c>
      <c r="F46" s="9">
        <f t="shared" si="0"/>
        <v>0</v>
      </c>
      <c r="G46" s="17">
        <f t="shared" si="1"/>
        <v>0</v>
      </c>
      <c r="H46" s="9">
        <v>-0.0414</v>
      </c>
      <c r="I46" s="9">
        <v>-0.1103</v>
      </c>
      <c r="J46" s="18" t="str">
        <f t="shared" si="2"/>
        <v>10</v>
      </c>
      <c r="K46" s="18" t="str">
        <f t="shared" si="3"/>
        <v>10</v>
      </c>
      <c r="L46" s="6">
        <v>43367.3</v>
      </c>
      <c r="M46" s="6">
        <v>0</v>
      </c>
      <c r="N46" s="9">
        <f t="shared" si="4"/>
        <v>0</v>
      </c>
      <c r="O46" s="18" t="str">
        <f t="shared" si="5"/>
        <v>20</v>
      </c>
      <c r="P46" s="9">
        <f>VLOOKUP(B46,[2]比例!$B$3:$P$74,15,0)</f>
        <v>0.0284817558479991</v>
      </c>
      <c r="Q46" s="18" t="str">
        <f t="shared" si="6"/>
        <v>20</v>
      </c>
      <c r="R46" s="6">
        <v>1</v>
      </c>
      <c r="S46" s="6">
        <v>0</v>
      </c>
      <c r="T46" s="6">
        <v>0</v>
      </c>
      <c r="U46" s="6">
        <v>0</v>
      </c>
      <c r="V46" s="6">
        <f t="shared" si="7"/>
        <v>1</v>
      </c>
      <c r="W46" s="6">
        <f t="shared" si="8"/>
        <v>12</v>
      </c>
      <c r="X46" s="18">
        <f t="shared" si="9"/>
        <v>72</v>
      </c>
      <c r="Y46" s="6" t="s">
        <v>17</v>
      </c>
      <c r="Z46" s="12" t="str">
        <f t="shared" si="11"/>
        <v>0</v>
      </c>
    </row>
    <row r="47" s="15" customFormat="1" ht="18" customHeight="1" spans="1:26">
      <c r="A47" s="4">
        <v>44</v>
      </c>
      <c r="B47" s="16" t="s">
        <v>61</v>
      </c>
      <c r="C47" s="6" t="s">
        <v>139</v>
      </c>
      <c r="D47" s="6">
        <v>35727.26</v>
      </c>
      <c r="E47" s="6">
        <v>0</v>
      </c>
      <c r="F47" s="9">
        <f t="shared" si="0"/>
        <v>0</v>
      </c>
      <c r="G47" s="17">
        <f t="shared" si="1"/>
        <v>0</v>
      </c>
      <c r="H47" s="9">
        <v>-0.049</v>
      </c>
      <c r="I47" s="9">
        <v>-0.071</v>
      </c>
      <c r="J47" s="18" t="str">
        <f t="shared" si="2"/>
        <v>10</v>
      </c>
      <c r="K47" s="18" t="str">
        <f t="shared" si="3"/>
        <v>10</v>
      </c>
      <c r="L47" s="6">
        <v>35727.26</v>
      </c>
      <c r="M47" s="6">
        <v>0</v>
      </c>
      <c r="N47" s="9">
        <f t="shared" si="4"/>
        <v>0</v>
      </c>
      <c r="O47" s="18" t="str">
        <f t="shared" si="5"/>
        <v>20</v>
      </c>
      <c r="P47" s="9">
        <v>0.00791605825641644</v>
      </c>
      <c r="Q47" s="18" t="str">
        <f t="shared" si="6"/>
        <v>20</v>
      </c>
      <c r="R47" s="6">
        <v>0</v>
      </c>
      <c r="S47" s="6">
        <v>1</v>
      </c>
      <c r="T47" s="6">
        <v>0</v>
      </c>
      <c r="U47" s="6">
        <v>0</v>
      </c>
      <c r="V47" s="6">
        <f t="shared" si="7"/>
        <v>1</v>
      </c>
      <c r="W47" s="6">
        <f t="shared" si="8"/>
        <v>12</v>
      </c>
      <c r="X47" s="18">
        <f t="shared" si="9"/>
        <v>72</v>
      </c>
      <c r="Y47" s="6" t="str">
        <f t="shared" ref="Y47:Y50" si="17">IF(X47&gt;=90,"A",IF(X47&gt;=80,"B",IF(X47&gt;=70,"C",IF(X47&gt;=60,"D","E"))))</f>
        <v>C</v>
      </c>
      <c r="Z47" s="12" t="str">
        <f t="shared" si="11"/>
        <v>15%</v>
      </c>
    </row>
    <row r="48" s="15" customFormat="1" ht="18" customHeight="1" spans="1:26">
      <c r="A48" s="4">
        <v>45</v>
      </c>
      <c r="B48" s="16" t="s">
        <v>62</v>
      </c>
      <c r="C48" s="6" t="s">
        <v>139</v>
      </c>
      <c r="D48" s="6">
        <v>37258.71</v>
      </c>
      <c r="E48" s="6">
        <v>0</v>
      </c>
      <c r="F48" s="9">
        <f t="shared" si="0"/>
        <v>0</v>
      </c>
      <c r="G48" s="17">
        <f t="shared" si="1"/>
        <v>0</v>
      </c>
      <c r="H48" s="9">
        <v>-0.301989463593745</v>
      </c>
      <c r="I48" s="9">
        <v>-0.0893953880553207</v>
      </c>
      <c r="J48" s="18" t="str">
        <f t="shared" si="2"/>
        <v>10</v>
      </c>
      <c r="K48" s="18" t="str">
        <f t="shared" si="3"/>
        <v>10</v>
      </c>
      <c r="L48" s="6">
        <v>37258.71</v>
      </c>
      <c r="M48" s="6">
        <v>0</v>
      </c>
      <c r="N48" s="9">
        <f t="shared" si="4"/>
        <v>0</v>
      </c>
      <c r="O48" s="18" t="str">
        <f t="shared" si="5"/>
        <v>20</v>
      </c>
      <c r="P48" s="9">
        <f>VLOOKUP(B48,[2]比例!$B$3:$P$74,15,0)</f>
        <v>0.0315343921621469</v>
      </c>
      <c r="Q48" s="18" t="str">
        <f t="shared" si="6"/>
        <v>20</v>
      </c>
      <c r="R48" s="6">
        <v>0</v>
      </c>
      <c r="S48" s="6">
        <v>1</v>
      </c>
      <c r="T48" s="6">
        <v>0</v>
      </c>
      <c r="U48" s="6">
        <v>0</v>
      </c>
      <c r="V48" s="6">
        <f t="shared" si="7"/>
        <v>1</v>
      </c>
      <c r="W48" s="6">
        <f t="shared" si="8"/>
        <v>12</v>
      </c>
      <c r="X48" s="18">
        <f t="shared" si="9"/>
        <v>72</v>
      </c>
      <c r="Y48" s="6" t="str">
        <f t="shared" si="17"/>
        <v>C</v>
      </c>
      <c r="Z48" s="12" t="str">
        <f t="shared" si="11"/>
        <v>15%</v>
      </c>
    </row>
    <row r="49" s="15" customFormat="1" ht="18" customHeight="1" spans="1:26">
      <c r="A49" s="4">
        <v>46</v>
      </c>
      <c r="B49" s="16" t="s">
        <v>63</v>
      </c>
      <c r="C49" s="6" t="s">
        <v>140</v>
      </c>
      <c r="D49" s="6">
        <v>21719</v>
      </c>
      <c r="E49" s="6">
        <v>0</v>
      </c>
      <c r="F49" s="9">
        <f t="shared" si="0"/>
        <v>0</v>
      </c>
      <c r="G49" s="17">
        <f t="shared" si="1"/>
        <v>0</v>
      </c>
      <c r="H49" s="9">
        <v>-0.254</v>
      </c>
      <c r="I49" s="9">
        <v>-0.0147</v>
      </c>
      <c r="J49" s="18" t="str">
        <f t="shared" si="2"/>
        <v>10</v>
      </c>
      <c r="K49" s="18" t="str">
        <f t="shared" si="3"/>
        <v>10</v>
      </c>
      <c r="L49" s="6">
        <v>21719</v>
      </c>
      <c r="M49" s="6">
        <v>0</v>
      </c>
      <c r="N49" s="9">
        <f t="shared" si="4"/>
        <v>0</v>
      </c>
      <c r="O49" s="18" t="str">
        <f t="shared" si="5"/>
        <v>20</v>
      </c>
      <c r="P49" s="9">
        <f>VLOOKUP(B49,[2]比例!$B$3:$P$74,15,0)</f>
        <v>0.0148962667536484</v>
      </c>
      <c r="Q49" s="18" t="str">
        <f t="shared" si="6"/>
        <v>20</v>
      </c>
      <c r="R49" s="6">
        <v>1</v>
      </c>
      <c r="S49" s="6">
        <v>0</v>
      </c>
      <c r="T49" s="6">
        <v>0</v>
      </c>
      <c r="U49" s="6">
        <v>0</v>
      </c>
      <c r="V49" s="6">
        <f t="shared" si="7"/>
        <v>1</v>
      </c>
      <c r="W49" s="6">
        <f t="shared" si="8"/>
        <v>12</v>
      </c>
      <c r="X49" s="18">
        <f t="shared" si="9"/>
        <v>72</v>
      </c>
      <c r="Y49" s="6" t="s">
        <v>17</v>
      </c>
      <c r="Z49" s="12" t="str">
        <f t="shared" si="11"/>
        <v>0</v>
      </c>
    </row>
    <row r="50" s="15" customFormat="1" ht="18" customHeight="1" spans="1:26">
      <c r="A50" s="4">
        <v>47</v>
      </c>
      <c r="B50" s="16" t="s">
        <v>26</v>
      </c>
      <c r="C50" s="6" t="s">
        <v>139</v>
      </c>
      <c r="D50" s="6">
        <v>42509.6</v>
      </c>
      <c r="E50" s="6">
        <v>0</v>
      </c>
      <c r="F50" s="9">
        <f t="shared" si="0"/>
        <v>0</v>
      </c>
      <c r="G50" s="17">
        <f t="shared" si="1"/>
        <v>0</v>
      </c>
      <c r="H50" s="9">
        <v>-0.01489</v>
      </c>
      <c r="I50" s="9">
        <v>-0.00535</v>
      </c>
      <c r="J50" s="18" t="str">
        <f t="shared" si="2"/>
        <v>10</v>
      </c>
      <c r="K50" s="18" t="str">
        <f t="shared" si="3"/>
        <v>10</v>
      </c>
      <c r="L50" s="6">
        <v>42509.6</v>
      </c>
      <c r="M50" s="6">
        <v>0</v>
      </c>
      <c r="N50" s="9">
        <f t="shared" si="4"/>
        <v>0</v>
      </c>
      <c r="O50" s="18" t="str">
        <f t="shared" si="5"/>
        <v>20</v>
      </c>
      <c r="P50" s="9">
        <f>VLOOKUP(B50,[2]比例!$B$3:$P$74,15,0)</f>
        <v>0.00356226221809092</v>
      </c>
      <c r="Q50" s="18" t="str">
        <f t="shared" si="6"/>
        <v>20</v>
      </c>
      <c r="R50" s="6">
        <v>0</v>
      </c>
      <c r="S50" s="6">
        <v>1</v>
      </c>
      <c r="T50" s="6">
        <v>0</v>
      </c>
      <c r="U50" s="6">
        <v>0</v>
      </c>
      <c r="V50" s="6">
        <f t="shared" si="7"/>
        <v>1</v>
      </c>
      <c r="W50" s="6">
        <f t="shared" si="8"/>
        <v>12</v>
      </c>
      <c r="X50" s="18">
        <f t="shared" si="9"/>
        <v>72</v>
      </c>
      <c r="Y50" s="6" t="str">
        <f t="shared" si="17"/>
        <v>C</v>
      </c>
      <c r="Z50" s="12" t="str">
        <f t="shared" si="11"/>
        <v>15%</v>
      </c>
    </row>
    <row r="51" s="15" customFormat="1" ht="18" customHeight="1" spans="1:26">
      <c r="A51" s="4">
        <v>48</v>
      </c>
      <c r="B51" s="16" t="s">
        <v>41</v>
      </c>
      <c r="C51" s="6" t="s">
        <v>140</v>
      </c>
      <c r="D51" s="6">
        <v>44413.49</v>
      </c>
      <c r="E51" s="6">
        <v>26950.49</v>
      </c>
      <c r="F51" s="9">
        <f t="shared" si="0"/>
        <v>0.606808652055941</v>
      </c>
      <c r="G51" s="17">
        <f t="shared" si="1"/>
        <v>15.1702163013985</v>
      </c>
      <c r="H51" s="9">
        <v>0.07089662</v>
      </c>
      <c r="I51" s="9">
        <v>0.344744</v>
      </c>
      <c r="J51" s="18">
        <f t="shared" si="2"/>
        <v>8.2275845</v>
      </c>
      <c r="K51" s="18">
        <f t="shared" si="3"/>
        <v>1.3814</v>
      </c>
      <c r="L51" s="6">
        <v>44413.49</v>
      </c>
      <c r="M51" s="6">
        <v>0</v>
      </c>
      <c r="N51" s="9">
        <f t="shared" si="4"/>
        <v>0</v>
      </c>
      <c r="O51" s="18" t="str">
        <f t="shared" si="5"/>
        <v>20</v>
      </c>
      <c r="P51" s="9">
        <f>VLOOKUP(B51,[2]比例!$B$3:$P$74,15,0)</f>
        <v>0.0287881013722611</v>
      </c>
      <c r="Q51" s="18" t="str">
        <f t="shared" si="6"/>
        <v>20</v>
      </c>
      <c r="R51" s="6">
        <v>1</v>
      </c>
      <c r="S51" s="6">
        <v>1</v>
      </c>
      <c r="T51" s="6">
        <v>1</v>
      </c>
      <c r="U51" s="6">
        <v>0</v>
      </c>
      <c r="V51" s="6">
        <f t="shared" si="7"/>
        <v>3</v>
      </c>
      <c r="W51" s="6">
        <f t="shared" si="8"/>
        <v>6</v>
      </c>
      <c r="X51" s="18">
        <f t="shared" si="9"/>
        <v>70.7792008013985</v>
      </c>
      <c r="Y51" s="6" t="s">
        <v>17</v>
      </c>
      <c r="Z51" s="12" t="str">
        <f t="shared" si="11"/>
        <v>0</v>
      </c>
    </row>
    <row r="52" s="15" customFormat="1" ht="18" customHeight="1" spans="1:26">
      <c r="A52" s="4">
        <v>49</v>
      </c>
      <c r="B52" s="16" t="s">
        <v>74</v>
      </c>
      <c r="C52" s="6" t="s">
        <v>139</v>
      </c>
      <c r="D52" s="6">
        <v>279.3</v>
      </c>
      <c r="E52" s="6">
        <v>0</v>
      </c>
      <c r="F52" s="9">
        <f t="shared" si="0"/>
        <v>0</v>
      </c>
      <c r="G52" s="17">
        <f t="shared" si="1"/>
        <v>0</v>
      </c>
      <c r="H52" s="9">
        <v>0</v>
      </c>
      <c r="I52" s="9">
        <v>0.08</v>
      </c>
      <c r="J52" s="18" t="str">
        <f t="shared" si="2"/>
        <v>10</v>
      </c>
      <c r="K52" s="18">
        <f t="shared" si="3"/>
        <v>8</v>
      </c>
      <c r="L52" s="6">
        <v>279.3</v>
      </c>
      <c r="M52" s="6">
        <v>0</v>
      </c>
      <c r="N52" s="9">
        <f t="shared" si="4"/>
        <v>0</v>
      </c>
      <c r="O52" s="18" t="str">
        <f t="shared" si="5"/>
        <v>20</v>
      </c>
      <c r="P52" s="9">
        <f>VLOOKUP(B52,[2]比例!$B$3:$P$74,15,0)</f>
        <v>0.0208309549593848</v>
      </c>
      <c r="Q52" s="18" t="str">
        <f t="shared" si="6"/>
        <v>20</v>
      </c>
      <c r="R52" s="6">
        <v>0</v>
      </c>
      <c r="S52" s="6">
        <v>0</v>
      </c>
      <c r="T52" s="6">
        <v>1</v>
      </c>
      <c r="U52" s="6">
        <v>0</v>
      </c>
      <c r="V52" s="6">
        <f t="shared" si="7"/>
        <v>1</v>
      </c>
      <c r="W52" s="6">
        <f t="shared" si="8"/>
        <v>12</v>
      </c>
      <c r="X52" s="18">
        <f t="shared" si="9"/>
        <v>70</v>
      </c>
      <c r="Y52" s="6" t="str">
        <f>IF(X52&gt;=90,"A",IF(X52&gt;=80,"B",IF(X52&gt;=70,"C",IF(X52&gt;=60,"D","E"))))</f>
        <v>C</v>
      </c>
      <c r="Z52" s="12" t="str">
        <f t="shared" si="11"/>
        <v>15%</v>
      </c>
    </row>
    <row r="53" s="15" customFormat="1" ht="18" customHeight="1" spans="1:26">
      <c r="A53" s="4">
        <v>50</v>
      </c>
      <c r="B53" s="16" t="s">
        <v>57</v>
      </c>
      <c r="C53" s="6" t="s">
        <v>140</v>
      </c>
      <c r="D53" s="6">
        <v>32305.8</v>
      </c>
      <c r="E53" s="6">
        <v>0</v>
      </c>
      <c r="F53" s="9">
        <f t="shared" si="0"/>
        <v>0</v>
      </c>
      <c r="G53" s="17">
        <f t="shared" si="1"/>
        <v>0</v>
      </c>
      <c r="H53" s="9">
        <v>-0.3224</v>
      </c>
      <c r="I53" s="9">
        <v>-0.0088</v>
      </c>
      <c r="J53" s="18" t="str">
        <f t="shared" si="2"/>
        <v>10</v>
      </c>
      <c r="K53" s="18" t="str">
        <f t="shared" si="3"/>
        <v>10</v>
      </c>
      <c r="L53" s="6">
        <v>32305.8</v>
      </c>
      <c r="M53" s="6">
        <v>25229.1</v>
      </c>
      <c r="N53" s="9">
        <f t="shared" si="4"/>
        <v>0.438500805597994</v>
      </c>
      <c r="O53" s="18" t="str">
        <f t="shared" si="5"/>
        <v>20</v>
      </c>
      <c r="P53" s="9">
        <f>VLOOKUP(B53,[2]比例!$B$3:$P$74,15,0)</f>
        <v>0.00517048698939248</v>
      </c>
      <c r="Q53" s="18" t="str">
        <f t="shared" si="6"/>
        <v>20</v>
      </c>
      <c r="R53" s="6">
        <v>1</v>
      </c>
      <c r="S53" s="6">
        <v>1</v>
      </c>
      <c r="T53" s="6">
        <v>0</v>
      </c>
      <c r="U53" s="6">
        <v>0</v>
      </c>
      <c r="V53" s="6">
        <f t="shared" si="7"/>
        <v>2</v>
      </c>
      <c r="W53" s="6">
        <f t="shared" si="8"/>
        <v>9</v>
      </c>
      <c r="X53" s="18">
        <f t="shared" si="9"/>
        <v>69</v>
      </c>
      <c r="Y53" s="6" t="s">
        <v>17</v>
      </c>
      <c r="Z53" s="12" t="str">
        <f t="shared" si="11"/>
        <v>0</v>
      </c>
    </row>
    <row r="54" s="15" customFormat="1" ht="18" customHeight="1" spans="1:26">
      <c r="A54" s="4">
        <v>51</v>
      </c>
      <c r="B54" s="16" t="s">
        <v>100</v>
      </c>
      <c r="C54" s="6" t="s">
        <v>140</v>
      </c>
      <c r="D54" s="6">
        <v>7516.3</v>
      </c>
      <c r="E54" s="6">
        <v>0</v>
      </c>
      <c r="F54" s="9">
        <f t="shared" si="0"/>
        <v>0</v>
      </c>
      <c r="G54" s="17">
        <f t="shared" si="1"/>
        <v>0</v>
      </c>
      <c r="H54" s="9">
        <v>0</v>
      </c>
      <c r="I54" s="9">
        <v>-0.0037</v>
      </c>
      <c r="J54" s="18" t="str">
        <f t="shared" si="2"/>
        <v>10</v>
      </c>
      <c r="K54" s="18" t="str">
        <f t="shared" si="3"/>
        <v>10</v>
      </c>
      <c r="L54" s="6">
        <v>7516.3</v>
      </c>
      <c r="M54" s="6">
        <v>0</v>
      </c>
      <c r="N54" s="9">
        <f t="shared" si="4"/>
        <v>0</v>
      </c>
      <c r="O54" s="18" t="str">
        <f t="shared" si="5"/>
        <v>20</v>
      </c>
      <c r="P54" s="9">
        <f>VLOOKUP(B54,[2]比例!$B$3:$P$74,15,0)</f>
        <v>0.00925014931955487</v>
      </c>
      <c r="Q54" s="18" t="str">
        <f t="shared" si="6"/>
        <v>20</v>
      </c>
      <c r="R54" s="6">
        <v>1</v>
      </c>
      <c r="S54" s="6">
        <v>1</v>
      </c>
      <c r="T54" s="6">
        <v>0</v>
      </c>
      <c r="U54" s="6">
        <v>0</v>
      </c>
      <c r="V54" s="6">
        <f t="shared" si="7"/>
        <v>2</v>
      </c>
      <c r="W54" s="6">
        <f t="shared" si="8"/>
        <v>9</v>
      </c>
      <c r="X54" s="18">
        <f t="shared" si="9"/>
        <v>69</v>
      </c>
      <c r="Y54" s="6" t="s">
        <v>17</v>
      </c>
      <c r="Z54" s="12" t="str">
        <f t="shared" si="11"/>
        <v>0</v>
      </c>
    </row>
    <row r="55" s="15" customFormat="1" ht="18" customHeight="1" spans="1:26">
      <c r="A55" s="4">
        <v>52</v>
      </c>
      <c r="B55" s="16" t="s">
        <v>28</v>
      </c>
      <c r="C55" s="6" t="s">
        <v>139</v>
      </c>
      <c r="D55" s="6">
        <v>33109.1</v>
      </c>
      <c r="E55" s="6">
        <v>0</v>
      </c>
      <c r="F55" s="9">
        <f t="shared" si="0"/>
        <v>0</v>
      </c>
      <c r="G55" s="17">
        <f t="shared" si="1"/>
        <v>0</v>
      </c>
      <c r="H55" s="9">
        <v>-0.313</v>
      </c>
      <c r="I55" s="9">
        <v>-0.157</v>
      </c>
      <c r="J55" s="18" t="str">
        <f t="shared" si="2"/>
        <v>10</v>
      </c>
      <c r="K55" s="18" t="str">
        <f t="shared" si="3"/>
        <v>10</v>
      </c>
      <c r="L55" s="6">
        <v>33109.1</v>
      </c>
      <c r="M55" s="6">
        <v>0</v>
      </c>
      <c r="N55" s="9">
        <f t="shared" si="4"/>
        <v>0</v>
      </c>
      <c r="O55" s="18" t="str">
        <f t="shared" si="5"/>
        <v>20</v>
      </c>
      <c r="P55" s="9">
        <f>VLOOKUP(B55,[2]比例!$B$3:$P$74,15,0)</f>
        <v>0.00936453042230453</v>
      </c>
      <c r="Q55" s="18" t="str">
        <f t="shared" si="6"/>
        <v>20</v>
      </c>
      <c r="R55" s="6">
        <v>0</v>
      </c>
      <c r="S55" s="6">
        <v>1</v>
      </c>
      <c r="T55" s="6">
        <v>1</v>
      </c>
      <c r="U55" s="6">
        <v>0</v>
      </c>
      <c r="V55" s="6">
        <f t="shared" si="7"/>
        <v>2</v>
      </c>
      <c r="W55" s="6">
        <f t="shared" si="8"/>
        <v>9</v>
      </c>
      <c r="X55" s="18">
        <f t="shared" si="9"/>
        <v>69</v>
      </c>
      <c r="Y55" s="6" t="str">
        <f>IF(X55&gt;=90,"A",IF(X55&gt;=80,"B",IF(X55&gt;=70,"C",IF(X55&gt;=60,"D","E"))))</f>
        <v>D</v>
      </c>
      <c r="Z55" s="12" t="str">
        <f t="shared" si="11"/>
        <v>10%</v>
      </c>
    </row>
    <row r="56" s="15" customFormat="1" ht="18" customHeight="1" spans="1:26">
      <c r="A56" s="4">
        <v>53</v>
      </c>
      <c r="B56" s="16" t="s">
        <v>29</v>
      </c>
      <c r="C56" s="6" t="s">
        <v>140</v>
      </c>
      <c r="D56" s="6">
        <v>179357.92</v>
      </c>
      <c r="E56" s="6">
        <v>0</v>
      </c>
      <c r="F56" s="9">
        <f t="shared" si="0"/>
        <v>0</v>
      </c>
      <c r="G56" s="17">
        <f t="shared" si="1"/>
        <v>0</v>
      </c>
      <c r="H56" s="9">
        <v>-0.6889</v>
      </c>
      <c r="I56" s="9">
        <v>-0.1368</v>
      </c>
      <c r="J56" s="18" t="str">
        <f t="shared" si="2"/>
        <v>10</v>
      </c>
      <c r="K56" s="18" t="str">
        <f t="shared" si="3"/>
        <v>10</v>
      </c>
      <c r="L56" s="6">
        <v>179357.92</v>
      </c>
      <c r="M56" s="6">
        <v>0</v>
      </c>
      <c r="N56" s="9">
        <f t="shared" si="4"/>
        <v>0</v>
      </c>
      <c r="O56" s="18" t="str">
        <f t="shared" si="5"/>
        <v>20</v>
      </c>
      <c r="P56" s="9">
        <f>VLOOKUP(B56,[2]比例!$B$3:$P$74,15,0)</f>
        <v>0.0127445147268687</v>
      </c>
      <c r="Q56" s="18" t="str">
        <f t="shared" si="6"/>
        <v>20</v>
      </c>
      <c r="R56" s="6">
        <v>1</v>
      </c>
      <c r="S56" s="6">
        <v>1</v>
      </c>
      <c r="T56" s="6">
        <v>0</v>
      </c>
      <c r="U56" s="6">
        <v>0</v>
      </c>
      <c r="V56" s="6">
        <f t="shared" si="7"/>
        <v>2</v>
      </c>
      <c r="W56" s="6">
        <f t="shared" si="8"/>
        <v>9</v>
      </c>
      <c r="X56" s="18">
        <f t="shared" si="9"/>
        <v>69</v>
      </c>
      <c r="Y56" s="6" t="s">
        <v>17</v>
      </c>
      <c r="Z56" s="12" t="str">
        <f t="shared" si="11"/>
        <v>0</v>
      </c>
    </row>
    <row r="57" s="15" customFormat="1" ht="18" customHeight="1" spans="1:26">
      <c r="A57" s="4">
        <v>54</v>
      </c>
      <c r="B57" s="16" t="s">
        <v>64</v>
      </c>
      <c r="C57" s="6" t="s">
        <v>140</v>
      </c>
      <c r="D57" s="6">
        <v>79058.16</v>
      </c>
      <c r="E57" s="6">
        <v>0</v>
      </c>
      <c r="F57" s="9">
        <f t="shared" si="0"/>
        <v>0</v>
      </c>
      <c r="G57" s="17">
        <f t="shared" si="1"/>
        <v>0</v>
      </c>
      <c r="H57" s="9">
        <v>-0.2222</v>
      </c>
      <c r="I57" s="9">
        <v>0.0954</v>
      </c>
      <c r="J57" s="18" t="str">
        <f t="shared" si="2"/>
        <v>10</v>
      </c>
      <c r="K57" s="18">
        <f t="shared" si="3"/>
        <v>7.615</v>
      </c>
      <c r="L57" s="6">
        <v>79058.16</v>
      </c>
      <c r="M57" s="6">
        <v>0</v>
      </c>
      <c r="N57" s="9">
        <f t="shared" si="4"/>
        <v>0</v>
      </c>
      <c r="O57" s="18" t="str">
        <f t="shared" si="5"/>
        <v>20</v>
      </c>
      <c r="P57" s="9">
        <f>VLOOKUP(B57,[2]比例!$B$3:$P$74,15,0)</f>
        <v>0.0042159648043102</v>
      </c>
      <c r="Q57" s="18" t="str">
        <f t="shared" si="6"/>
        <v>20</v>
      </c>
      <c r="R57" s="6">
        <v>1</v>
      </c>
      <c r="S57" s="6">
        <v>1</v>
      </c>
      <c r="T57" s="6">
        <v>0</v>
      </c>
      <c r="U57" s="6">
        <v>0</v>
      </c>
      <c r="V57" s="6">
        <f t="shared" si="7"/>
        <v>2</v>
      </c>
      <c r="W57" s="6">
        <f t="shared" si="8"/>
        <v>9</v>
      </c>
      <c r="X57" s="18">
        <f t="shared" si="9"/>
        <v>66.615</v>
      </c>
      <c r="Y57" s="6" t="s">
        <v>17</v>
      </c>
      <c r="Z57" s="12" t="str">
        <f t="shared" si="11"/>
        <v>0</v>
      </c>
    </row>
    <row r="58" s="15" customFormat="1" ht="18" customHeight="1" spans="1:26">
      <c r="A58" s="4">
        <v>55</v>
      </c>
      <c r="B58" s="16" t="s">
        <v>60</v>
      </c>
      <c r="C58" s="6" t="s">
        <v>140</v>
      </c>
      <c r="D58" s="6">
        <v>197096.9</v>
      </c>
      <c r="E58" s="6">
        <v>0</v>
      </c>
      <c r="F58" s="9">
        <f t="shared" si="0"/>
        <v>0</v>
      </c>
      <c r="G58" s="17">
        <f t="shared" si="1"/>
        <v>0</v>
      </c>
      <c r="H58" s="9">
        <v>-0.0347</v>
      </c>
      <c r="I58" s="9">
        <v>-0.5393</v>
      </c>
      <c r="J58" s="18" t="str">
        <f t="shared" si="2"/>
        <v>10</v>
      </c>
      <c r="K58" s="18" t="str">
        <f t="shared" si="3"/>
        <v>10</v>
      </c>
      <c r="L58" s="6">
        <v>197096.9</v>
      </c>
      <c r="M58" s="6">
        <v>0</v>
      </c>
      <c r="N58" s="9">
        <f t="shared" si="4"/>
        <v>0</v>
      </c>
      <c r="O58" s="18" t="str">
        <f t="shared" si="5"/>
        <v>20</v>
      </c>
      <c r="P58" s="9">
        <f>VLOOKUP(B58,[2]比例!$B$3:$P$74,15,0)</f>
        <v>0.0317505048284919</v>
      </c>
      <c r="Q58" s="18" t="str">
        <f t="shared" si="6"/>
        <v>20</v>
      </c>
      <c r="R58" s="6">
        <v>1</v>
      </c>
      <c r="S58" s="6">
        <v>1</v>
      </c>
      <c r="T58" s="6">
        <v>1</v>
      </c>
      <c r="U58" s="6">
        <v>0</v>
      </c>
      <c r="V58" s="6">
        <f t="shared" si="7"/>
        <v>3</v>
      </c>
      <c r="W58" s="6">
        <f t="shared" si="8"/>
        <v>6</v>
      </c>
      <c r="X58" s="18">
        <f t="shared" si="9"/>
        <v>66</v>
      </c>
      <c r="Y58" s="6" t="s">
        <v>17</v>
      </c>
      <c r="Z58" s="12" t="str">
        <f t="shared" si="11"/>
        <v>0</v>
      </c>
    </row>
    <row r="59" s="15" customFormat="1" ht="18" customHeight="1" spans="1:26">
      <c r="A59" s="4">
        <v>56</v>
      </c>
      <c r="B59" s="16" t="s">
        <v>107</v>
      </c>
      <c r="C59" s="6" t="s">
        <v>139</v>
      </c>
      <c r="D59" s="6">
        <v>540.7</v>
      </c>
      <c r="E59" s="6">
        <v>0</v>
      </c>
      <c r="F59" s="9">
        <f t="shared" si="0"/>
        <v>0</v>
      </c>
      <c r="G59" s="17">
        <f t="shared" si="1"/>
        <v>0</v>
      </c>
      <c r="H59" s="9">
        <v>-0.1249</v>
      </c>
      <c r="I59" s="9">
        <v>-0.063</v>
      </c>
      <c r="J59" s="18" t="str">
        <f t="shared" si="2"/>
        <v>10</v>
      </c>
      <c r="K59" s="18" t="str">
        <f t="shared" si="3"/>
        <v>10</v>
      </c>
      <c r="L59" s="6">
        <v>540.7</v>
      </c>
      <c r="M59" s="6">
        <v>0</v>
      </c>
      <c r="N59" s="9">
        <f t="shared" si="4"/>
        <v>0</v>
      </c>
      <c r="O59" s="18" t="str">
        <f t="shared" si="5"/>
        <v>20</v>
      </c>
      <c r="P59" s="9">
        <f>VLOOKUP(B59,[2]比例!$B$3:$P$74,15,0)</f>
        <v>0.00869986958243158</v>
      </c>
      <c r="Q59" s="18" t="str">
        <f t="shared" si="6"/>
        <v>20</v>
      </c>
      <c r="R59" s="6">
        <v>0</v>
      </c>
      <c r="S59" s="6">
        <v>1</v>
      </c>
      <c r="T59" s="6">
        <v>2</v>
      </c>
      <c r="U59" s="6">
        <v>0</v>
      </c>
      <c r="V59" s="6">
        <f t="shared" si="7"/>
        <v>3</v>
      </c>
      <c r="W59" s="6">
        <f t="shared" si="8"/>
        <v>6</v>
      </c>
      <c r="X59" s="18">
        <f t="shared" si="9"/>
        <v>66</v>
      </c>
      <c r="Y59" s="6" t="str">
        <f t="shared" ref="Y59:Y62" si="18">IF(X59&gt;=90,"A",IF(X59&gt;=80,"B",IF(X59&gt;=70,"C",IF(X59&gt;=60,"D","E"))))</f>
        <v>D</v>
      </c>
      <c r="Z59" s="12" t="str">
        <f t="shared" si="11"/>
        <v>10%</v>
      </c>
    </row>
    <row r="60" s="15" customFormat="1" ht="18" customHeight="1" spans="1:26">
      <c r="A60" s="4">
        <v>57</v>
      </c>
      <c r="B60" s="16" t="s">
        <v>27</v>
      </c>
      <c r="C60" s="6" t="s">
        <v>140</v>
      </c>
      <c r="D60" s="6">
        <v>75107.5</v>
      </c>
      <c r="E60" s="6">
        <v>0</v>
      </c>
      <c r="F60" s="9">
        <f t="shared" si="0"/>
        <v>0</v>
      </c>
      <c r="G60" s="17">
        <f t="shared" si="1"/>
        <v>0</v>
      </c>
      <c r="H60" s="9">
        <v>-0.4653</v>
      </c>
      <c r="I60" s="9">
        <v>-0.0543</v>
      </c>
      <c r="J60" s="18" t="str">
        <f t="shared" si="2"/>
        <v>10</v>
      </c>
      <c r="K60" s="18" t="str">
        <f t="shared" si="3"/>
        <v>10</v>
      </c>
      <c r="L60" s="6">
        <v>75107.5</v>
      </c>
      <c r="M60" s="6">
        <v>0</v>
      </c>
      <c r="N60" s="9">
        <f t="shared" si="4"/>
        <v>0</v>
      </c>
      <c r="O60" s="18" t="str">
        <f t="shared" si="5"/>
        <v>20</v>
      </c>
      <c r="P60" s="9">
        <f>VLOOKUP(B60,[2]比例!$B$3:$P$74,15,0)</f>
        <v>0.00222249320305255</v>
      </c>
      <c r="Q60" s="18" t="str">
        <f t="shared" si="6"/>
        <v>20</v>
      </c>
      <c r="R60" s="6">
        <v>1</v>
      </c>
      <c r="S60" s="6">
        <v>1</v>
      </c>
      <c r="T60" s="6">
        <v>1</v>
      </c>
      <c r="U60" s="6">
        <v>0</v>
      </c>
      <c r="V60" s="6">
        <f t="shared" si="7"/>
        <v>3</v>
      </c>
      <c r="W60" s="6">
        <f t="shared" si="8"/>
        <v>6</v>
      </c>
      <c r="X60" s="18">
        <f t="shared" si="9"/>
        <v>66</v>
      </c>
      <c r="Y60" s="6" t="s">
        <v>17</v>
      </c>
      <c r="Z60" s="12" t="str">
        <f t="shared" si="11"/>
        <v>0</v>
      </c>
    </row>
    <row r="61" s="15" customFormat="1" ht="18" customHeight="1" spans="1:26">
      <c r="A61" s="4">
        <v>58</v>
      </c>
      <c r="B61" s="16" t="s">
        <v>109</v>
      </c>
      <c r="C61" s="6" t="s">
        <v>139</v>
      </c>
      <c r="D61" s="6">
        <v>3668.31</v>
      </c>
      <c r="E61" s="6">
        <v>0</v>
      </c>
      <c r="F61" s="9">
        <f t="shared" si="0"/>
        <v>0</v>
      </c>
      <c r="G61" s="17">
        <f t="shared" si="1"/>
        <v>0</v>
      </c>
      <c r="H61" s="9">
        <v>-0.1263</v>
      </c>
      <c r="I61" s="9">
        <v>0.0087</v>
      </c>
      <c r="J61" s="18" t="str">
        <f t="shared" si="2"/>
        <v>10</v>
      </c>
      <c r="K61" s="18">
        <f t="shared" si="3"/>
        <v>9.7825</v>
      </c>
      <c r="L61" s="6">
        <v>3668.31</v>
      </c>
      <c r="M61" s="6">
        <v>0</v>
      </c>
      <c r="N61" s="9">
        <f t="shared" si="4"/>
        <v>0</v>
      </c>
      <c r="O61" s="18" t="str">
        <f t="shared" si="5"/>
        <v>20</v>
      </c>
      <c r="P61" s="9">
        <f>VLOOKUP(B61,[2]比例!$B$3:$P$74,15,0)</f>
        <v>0.0141242811817357</v>
      </c>
      <c r="Q61" s="18" t="str">
        <f t="shared" si="6"/>
        <v>20</v>
      </c>
      <c r="R61" s="6">
        <v>0</v>
      </c>
      <c r="S61" s="6">
        <v>2</v>
      </c>
      <c r="T61" s="6">
        <v>1</v>
      </c>
      <c r="U61" s="6">
        <v>0</v>
      </c>
      <c r="V61" s="6">
        <f t="shared" si="7"/>
        <v>3</v>
      </c>
      <c r="W61" s="6">
        <f t="shared" si="8"/>
        <v>6</v>
      </c>
      <c r="X61" s="18">
        <f t="shared" si="9"/>
        <v>65.7825</v>
      </c>
      <c r="Y61" s="6" t="str">
        <f t="shared" si="18"/>
        <v>D</v>
      </c>
      <c r="Z61" s="12" t="str">
        <f t="shared" si="11"/>
        <v>10%</v>
      </c>
    </row>
    <row r="62" s="15" customFormat="1" ht="18" customHeight="1" spans="1:26">
      <c r="A62" s="4">
        <v>59</v>
      </c>
      <c r="B62" s="16" t="s">
        <v>33</v>
      </c>
      <c r="C62" s="6" t="s">
        <v>139</v>
      </c>
      <c r="D62" s="6">
        <v>29071.4</v>
      </c>
      <c r="E62" s="6">
        <v>0</v>
      </c>
      <c r="F62" s="9">
        <f t="shared" si="0"/>
        <v>0</v>
      </c>
      <c r="G62" s="17">
        <f t="shared" si="1"/>
        <v>0</v>
      </c>
      <c r="H62" s="9">
        <v>1</v>
      </c>
      <c r="I62" s="9">
        <v>-0.2578</v>
      </c>
      <c r="J62" s="18" t="str">
        <f t="shared" si="2"/>
        <v>0</v>
      </c>
      <c r="K62" s="18" t="str">
        <f t="shared" si="3"/>
        <v>10</v>
      </c>
      <c r="L62" s="6">
        <v>29071.4</v>
      </c>
      <c r="M62" s="6">
        <v>0</v>
      </c>
      <c r="N62" s="9">
        <f t="shared" si="4"/>
        <v>0</v>
      </c>
      <c r="O62" s="18" t="str">
        <f t="shared" si="5"/>
        <v>20</v>
      </c>
      <c r="P62" s="9">
        <f>VLOOKUP(B62,[2]比例!$B$3:$P$74,15,0)</f>
        <v>0.00162477273282105</v>
      </c>
      <c r="Q62" s="18" t="str">
        <f t="shared" si="6"/>
        <v>20</v>
      </c>
      <c r="R62" s="6">
        <v>0</v>
      </c>
      <c r="S62" s="6">
        <v>0</v>
      </c>
      <c r="T62" s="6">
        <v>1</v>
      </c>
      <c r="U62" s="6">
        <v>0</v>
      </c>
      <c r="V62" s="6">
        <f t="shared" si="7"/>
        <v>1</v>
      </c>
      <c r="W62" s="6">
        <f t="shared" si="8"/>
        <v>12</v>
      </c>
      <c r="X62" s="18">
        <f t="shared" si="9"/>
        <v>62</v>
      </c>
      <c r="Y62" s="6" t="str">
        <f t="shared" si="18"/>
        <v>D</v>
      </c>
      <c r="Z62" s="12" t="str">
        <f t="shared" si="11"/>
        <v>10%</v>
      </c>
    </row>
    <row r="63" s="15" customFormat="1" ht="18" customHeight="1" spans="1:26">
      <c r="A63" s="4">
        <v>60</v>
      </c>
      <c r="B63" s="16" t="s">
        <v>108</v>
      </c>
      <c r="C63" s="6" t="s">
        <v>140</v>
      </c>
      <c r="D63" s="6">
        <v>11745.56</v>
      </c>
      <c r="E63" s="6">
        <v>0</v>
      </c>
      <c r="F63" s="9">
        <f t="shared" si="0"/>
        <v>0</v>
      </c>
      <c r="G63" s="17">
        <f t="shared" si="1"/>
        <v>0</v>
      </c>
      <c r="H63" s="9">
        <v>0.0444</v>
      </c>
      <c r="I63" s="9">
        <v>-0.0376</v>
      </c>
      <c r="J63" s="18">
        <f t="shared" si="2"/>
        <v>8.89</v>
      </c>
      <c r="K63" s="18" t="str">
        <f t="shared" si="3"/>
        <v>10</v>
      </c>
      <c r="L63" s="6">
        <v>11745.56</v>
      </c>
      <c r="M63" s="6">
        <v>0</v>
      </c>
      <c r="N63" s="9">
        <f t="shared" si="4"/>
        <v>0</v>
      </c>
      <c r="O63" s="18" t="str">
        <f t="shared" si="5"/>
        <v>20</v>
      </c>
      <c r="P63" s="9">
        <f>VLOOKUP(B63,[2]比例!$B$3:$P$74,15,0)</f>
        <v>0.0292271679171006</v>
      </c>
      <c r="Q63" s="18" t="str">
        <f t="shared" si="6"/>
        <v>20</v>
      </c>
      <c r="R63" s="6">
        <v>1</v>
      </c>
      <c r="S63" s="6">
        <v>2</v>
      </c>
      <c r="T63" s="6">
        <v>1</v>
      </c>
      <c r="U63" s="6">
        <v>0</v>
      </c>
      <c r="V63" s="6">
        <f t="shared" si="7"/>
        <v>4</v>
      </c>
      <c r="W63" s="6">
        <f t="shared" si="8"/>
        <v>3</v>
      </c>
      <c r="X63" s="18">
        <f t="shared" si="9"/>
        <v>61.89</v>
      </c>
      <c r="Y63" s="6" t="s">
        <v>17</v>
      </c>
      <c r="Z63" s="12" t="str">
        <f t="shared" si="11"/>
        <v>0</v>
      </c>
    </row>
    <row r="64" s="15" customFormat="1" ht="18" customHeight="1" spans="1:26">
      <c r="A64" s="4">
        <v>61</v>
      </c>
      <c r="B64" s="16" t="s">
        <v>97</v>
      </c>
      <c r="C64" s="6" t="s">
        <v>139</v>
      </c>
      <c r="D64" s="6">
        <v>151209.23</v>
      </c>
      <c r="E64" s="6">
        <v>0</v>
      </c>
      <c r="F64" s="9">
        <f t="shared" si="0"/>
        <v>0</v>
      </c>
      <c r="G64" s="17">
        <f t="shared" si="1"/>
        <v>0</v>
      </c>
      <c r="H64" s="9">
        <v>-0.0264</v>
      </c>
      <c r="I64" s="9">
        <v>-0.0305</v>
      </c>
      <c r="J64" s="18" t="str">
        <f t="shared" si="2"/>
        <v>10</v>
      </c>
      <c r="K64" s="18" t="str">
        <f t="shared" si="3"/>
        <v>10</v>
      </c>
      <c r="L64" s="6">
        <v>151209.23</v>
      </c>
      <c r="M64" s="6">
        <v>33423.6</v>
      </c>
      <c r="N64" s="9">
        <f t="shared" si="4"/>
        <v>0.181027393665579</v>
      </c>
      <c r="O64" s="18" t="str">
        <f t="shared" si="5"/>
        <v>20</v>
      </c>
      <c r="P64" s="9">
        <f>VLOOKUP(B64,[2]比例!$B$3:$P$74,15,0)</f>
        <v>0.0229256113082014</v>
      </c>
      <c r="Q64" s="18" t="str">
        <f t="shared" si="6"/>
        <v>20</v>
      </c>
      <c r="R64" s="6">
        <v>0</v>
      </c>
      <c r="S64" s="6">
        <v>2</v>
      </c>
      <c r="T64" s="6">
        <v>3</v>
      </c>
      <c r="U64" s="6">
        <v>0</v>
      </c>
      <c r="V64" s="6">
        <f t="shared" si="7"/>
        <v>5</v>
      </c>
      <c r="W64" s="6" t="str">
        <f t="shared" si="8"/>
        <v>0</v>
      </c>
      <c r="X64" s="18">
        <f t="shared" si="9"/>
        <v>60</v>
      </c>
      <c r="Y64" s="6" t="str">
        <f t="shared" ref="Y64:Y68" si="19">IF(X64&gt;=90,"A",IF(X64&gt;=80,"B",IF(X64&gt;=70,"C",IF(X64&gt;=60,"D","E"))))</f>
        <v>D</v>
      </c>
      <c r="Z64" s="12" t="str">
        <f t="shared" si="11"/>
        <v>10%</v>
      </c>
    </row>
    <row r="65" s="15" customFormat="1" ht="18" customHeight="1" spans="1:26">
      <c r="A65" s="4">
        <v>62</v>
      </c>
      <c r="B65" s="16" t="s">
        <v>31</v>
      </c>
      <c r="C65" s="6" t="s">
        <v>139</v>
      </c>
      <c r="D65" s="6">
        <v>126292.6</v>
      </c>
      <c r="E65" s="6">
        <v>0</v>
      </c>
      <c r="F65" s="9">
        <f t="shared" si="0"/>
        <v>0</v>
      </c>
      <c r="G65" s="17">
        <f t="shared" si="1"/>
        <v>0</v>
      </c>
      <c r="H65" s="9">
        <v>0.397</v>
      </c>
      <c r="I65" s="9">
        <v>-0.0046</v>
      </c>
      <c r="J65" s="18">
        <f t="shared" si="2"/>
        <v>0.0749999999999993</v>
      </c>
      <c r="K65" s="18" t="str">
        <f t="shared" si="3"/>
        <v>10</v>
      </c>
      <c r="L65" s="6">
        <v>126292.6</v>
      </c>
      <c r="M65" s="6">
        <v>0</v>
      </c>
      <c r="N65" s="9">
        <f t="shared" si="4"/>
        <v>0</v>
      </c>
      <c r="O65" s="18" t="str">
        <f t="shared" si="5"/>
        <v>20</v>
      </c>
      <c r="P65" s="9">
        <f>VLOOKUP(B65,[2]比例!$B$3:$P$74,15,0)</f>
        <v>0.00334966672099464</v>
      </c>
      <c r="Q65" s="18" t="str">
        <f t="shared" si="6"/>
        <v>20</v>
      </c>
      <c r="R65" s="6">
        <v>0</v>
      </c>
      <c r="S65" s="6">
        <v>2</v>
      </c>
      <c r="T65" s="6">
        <v>0</v>
      </c>
      <c r="U65" s="6">
        <v>0</v>
      </c>
      <c r="V65" s="6">
        <f t="shared" si="7"/>
        <v>2</v>
      </c>
      <c r="W65" s="6">
        <f t="shared" si="8"/>
        <v>9</v>
      </c>
      <c r="X65" s="18">
        <f t="shared" si="9"/>
        <v>59.075</v>
      </c>
      <c r="Y65" s="6" t="str">
        <f t="shared" si="19"/>
        <v>E</v>
      </c>
      <c r="Z65" s="12" t="str">
        <f t="shared" si="11"/>
        <v>0</v>
      </c>
    </row>
    <row r="66" s="15" customFormat="1" ht="18" customHeight="1" spans="1:26">
      <c r="A66" s="4">
        <v>63</v>
      </c>
      <c r="B66" s="16" t="s">
        <v>32</v>
      </c>
      <c r="C66" s="6" t="s">
        <v>140</v>
      </c>
      <c r="D66" s="6">
        <v>1014.6</v>
      </c>
      <c r="E66" s="6">
        <v>0</v>
      </c>
      <c r="F66" s="9">
        <f t="shared" si="0"/>
        <v>0</v>
      </c>
      <c r="G66" s="17">
        <f t="shared" si="1"/>
        <v>0</v>
      </c>
      <c r="H66" s="9">
        <v>1</v>
      </c>
      <c r="I66" s="9">
        <v>0.0217</v>
      </c>
      <c r="J66" s="18" t="str">
        <f t="shared" si="2"/>
        <v>0</v>
      </c>
      <c r="K66" s="18">
        <f t="shared" si="3"/>
        <v>9.4575</v>
      </c>
      <c r="L66" s="6">
        <v>1014.6</v>
      </c>
      <c r="M66" s="6">
        <v>0</v>
      </c>
      <c r="N66" s="9">
        <f t="shared" si="4"/>
        <v>0</v>
      </c>
      <c r="O66" s="18" t="str">
        <f t="shared" si="5"/>
        <v>20</v>
      </c>
      <c r="P66" s="9">
        <f>VLOOKUP(B66,[2]比例!$B$3:$P$74,15,0)</f>
        <v>0.0145320947313584</v>
      </c>
      <c r="Q66" s="18" t="str">
        <f t="shared" si="6"/>
        <v>20</v>
      </c>
      <c r="R66" s="6">
        <v>1</v>
      </c>
      <c r="S66" s="6">
        <v>1</v>
      </c>
      <c r="T66" s="6">
        <v>0</v>
      </c>
      <c r="U66" s="6">
        <v>0</v>
      </c>
      <c r="V66" s="6">
        <f t="shared" si="7"/>
        <v>2</v>
      </c>
      <c r="W66" s="6">
        <f t="shared" si="8"/>
        <v>9</v>
      </c>
      <c r="X66" s="18">
        <f t="shared" si="9"/>
        <v>58.4575</v>
      </c>
      <c r="Y66" s="6" t="s">
        <v>17</v>
      </c>
      <c r="Z66" s="12" t="str">
        <f t="shared" si="11"/>
        <v>0</v>
      </c>
    </row>
    <row r="67" s="15" customFormat="1" ht="18" customHeight="1" spans="1:26">
      <c r="A67" s="4">
        <v>64</v>
      </c>
      <c r="B67" s="16" t="s">
        <v>99</v>
      </c>
      <c r="C67" s="6" t="s">
        <v>139</v>
      </c>
      <c r="D67" s="6">
        <v>60364.89</v>
      </c>
      <c r="E67" s="6">
        <v>0</v>
      </c>
      <c r="F67" s="9">
        <f t="shared" si="0"/>
        <v>0</v>
      </c>
      <c r="G67" s="17">
        <f t="shared" si="1"/>
        <v>0</v>
      </c>
      <c r="H67" s="9">
        <v>-0.16654</v>
      </c>
      <c r="I67" s="9">
        <v>-0.33264</v>
      </c>
      <c r="J67" s="18" t="str">
        <f t="shared" si="2"/>
        <v>10</v>
      </c>
      <c r="K67" s="18" t="str">
        <f t="shared" si="3"/>
        <v>10</v>
      </c>
      <c r="L67" s="6">
        <v>60364.89</v>
      </c>
      <c r="M67" s="6">
        <v>0</v>
      </c>
      <c r="N67" s="9">
        <f t="shared" si="4"/>
        <v>0</v>
      </c>
      <c r="O67" s="18" t="str">
        <f t="shared" si="5"/>
        <v>20</v>
      </c>
      <c r="P67" s="9">
        <f>VLOOKUP(B67,[2]比例!$B$3:$P$74,15,0)</f>
        <v>0.104928627931366</v>
      </c>
      <c r="Q67" s="18">
        <f t="shared" si="6"/>
        <v>14.5071372068634</v>
      </c>
      <c r="R67" s="6">
        <v>0</v>
      </c>
      <c r="S67" s="6">
        <v>1</v>
      </c>
      <c r="T67" s="6">
        <v>3</v>
      </c>
      <c r="U67" s="6">
        <v>0</v>
      </c>
      <c r="V67" s="6">
        <f t="shared" si="7"/>
        <v>4</v>
      </c>
      <c r="W67" s="6">
        <f t="shared" si="8"/>
        <v>3</v>
      </c>
      <c r="X67" s="18">
        <f t="shared" si="9"/>
        <v>57.5071372068634</v>
      </c>
      <c r="Y67" s="6" t="str">
        <f t="shared" si="19"/>
        <v>E</v>
      </c>
      <c r="Z67" s="12" t="str">
        <f t="shared" si="11"/>
        <v>0</v>
      </c>
    </row>
    <row r="68" s="15" customFormat="1" ht="18" customHeight="1" spans="1:26">
      <c r="A68" s="4">
        <v>65</v>
      </c>
      <c r="B68" s="16" t="s">
        <v>102</v>
      </c>
      <c r="C68" s="6" t="s">
        <v>139</v>
      </c>
      <c r="D68" s="6">
        <v>717.57</v>
      </c>
      <c r="E68" s="6">
        <v>0</v>
      </c>
      <c r="F68" s="9">
        <f t="shared" ref="F68:F71" si="20">E68/D68</f>
        <v>0</v>
      </c>
      <c r="G68" s="17">
        <f t="shared" ref="G68:G75" si="21">((F68*100)*25)/100</f>
        <v>0</v>
      </c>
      <c r="H68" s="9">
        <v>-0.1218</v>
      </c>
      <c r="I68" s="9">
        <v>0.5089</v>
      </c>
      <c r="J68" s="18" t="str">
        <f t="shared" ref="J68:J75" si="22">IF(H68&lt;=0,"10",IF(H68&gt;=40%,"0",10-(5*H68/0.2)))</f>
        <v>10</v>
      </c>
      <c r="K68" s="18" t="str">
        <f t="shared" ref="K68:K75" si="23">IF(I68&lt;=0,"10",IF(I68&gt;=40%,"0",10-(5*I68/0.2)))</f>
        <v>0</v>
      </c>
      <c r="L68" s="6">
        <v>717.57</v>
      </c>
      <c r="M68" s="6">
        <v>0</v>
      </c>
      <c r="N68" s="9">
        <f t="shared" ref="N68:N71" si="24">M68/(L68+M68)</f>
        <v>0</v>
      </c>
      <c r="O68" s="18" t="str">
        <f t="shared" ref="O68:O71" si="25">IF(N68&lt;=50%,"20",IF(N68&gt;=250/300,"0",(2000-20*(N68-50%)*100*3)/100))</f>
        <v>20</v>
      </c>
      <c r="P68" s="9">
        <f>VLOOKUP(B68,[2]比例!$B$3:$P$74,15,0)</f>
        <v>0.0235417881120057</v>
      </c>
      <c r="Q68" s="18" t="str">
        <f t="shared" ref="Q68:Q75" si="26">IF(P68&lt;=5%,"20",IF(P68&gt;=25%,"0",(2000-20*(P68-5%)*100*5)/100))</f>
        <v>20</v>
      </c>
      <c r="R68" s="6">
        <v>0</v>
      </c>
      <c r="S68" s="6">
        <v>2</v>
      </c>
      <c r="T68" s="6">
        <v>2</v>
      </c>
      <c r="U68" s="6">
        <v>0</v>
      </c>
      <c r="V68" s="6">
        <f t="shared" ref="V68:V75" si="27">SUM(R68:U68)</f>
        <v>4</v>
      </c>
      <c r="W68" s="6">
        <f t="shared" ref="W68:W75" si="28">IF(V68&gt;=5,"0",0.15*(100-20*V68))</f>
        <v>3</v>
      </c>
      <c r="X68" s="18">
        <f t="shared" ref="X68:X75" si="29">G68+J68+K68+O68+Q68+W68</f>
        <v>53</v>
      </c>
      <c r="Y68" s="6" t="str">
        <f t="shared" si="19"/>
        <v>E</v>
      </c>
      <c r="Z68" s="12" t="str">
        <f t="shared" ref="Z68:Z75" si="30">IF(Y68="A","25%",IF(Y68="B","20%",IF(Y68="C","15%",IF(Y68="D","10%","0"))))</f>
        <v>0</v>
      </c>
    </row>
    <row r="69" s="15" customFormat="1" ht="18" customHeight="1" spans="1:26">
      <c r="A69" s="4">
        <v>66</v>
      </c>
      <c r="B69" s="16" t="s">
        <v>70</v>
      </c>
      <c r="C69" s="6" t="s">
        <v>140</v>
      </c>
      <c r="D69" s="6">
        <v>0</v>
      </c>
      <c r="E69" s="6">
        <v>0</v>
      </c>
      <c r="F69" s="9">
        <v>0</v>
      </c>
      <c r="G69" s="17">
        <f t="shared" si="21"/>
        <v>0</v>
      </c>
      <c r="H69" s="9">
        <v>-0.3093</v>
      </c>
      <c r="I69" s="9">
        <v>-0.1838</v>
      </c>
      <c r="J69" s="18" t="str">
        <f t="shared" si="22"/>
        <v>10</v>
      </c>
      <c r="K69" s="18" t="str">
        <f t="shared" si="23"/>
        <v>10</v>
      </c>
      <c r="L69" s="6">
        <v>0</v>
      </c>
      <c r="M69" s="6">
        <v>0</v>
      </c>
      <c r="N69" s="9">
        <v>0</v>
      </c>
      <c r="O69" s="19">
        <v>0</v>
      </c>
      <c r="P69" s="9">
        <f>VLOOKUP(B69,[2]比例!$B$3:$P$74,15,0)</f>
        <v>0.04462540529462</v>
      </c>
      <c r="Q69" s="18" t="str">
        <f t="shared" si="26"/>
        <v>20</v>
      </c>
      <c r="R69" s="6">
        <v>1</v>
      </c>
      <c r="S69" s="6">
        <v>0</v>
      </c>
      <c r="T69" s="6">
        <v>0</v>
      </c>
      <c r="U69" s="6">
        <v>0</v>
      </c>
      <c r="V69" s="6">
        <f t="shared" si="27"/>
        <v>1</v>
      </c>
      <c r="W69" s="6">
        <f t="shared" si="28"/>
        <v>12</v>
      </c>
      <c r="X69" s="18">
        <f t="shared" si="29"/>
        <v>52</v>
      </c>
      <c r="Y69" s="6" t="s">
        <v>17</v>
      </c>
      <c r="Z69" s="12" t="str">
        <f t="shared" si="30"/>
        <v>0</v>
      </c>
    </row>
    <row r="70" s="15" customFormat="1" ht="18" customHeight="1" spans="1:26">
      <c r="A70" s="4">
        <v>67</v>
      </c>
      <c r="B70" s="16" t="s">
        <v>54</v>
      </c>
      <c r="C70" s="6" t="s">
        <v>140</v>
      </c>
      <c r="D70" s="6">
        <v>4456.1</v>
      </c>
      <c r="E70" s="6">
        <v>0</v>
      </c>
      <c r="F70" s="9">
        <f t="shared" si="20"/>
        <v>0</v>
      </c>
      <c r="G70" s="17">
        <f t="shared" si="21"/>
        <v>0</v>
      </c>
      <c r="H70" s="9">
        <v>-0.1821</v>
      </c>
      <c r="I70" s="9">
        <v>-0.0389</v>
      </c>
      <c r="J70" s="18" t="str">
        <f t="shared" si="22"/>
        <v>10</v>
      </c>
      <c r="K70" s="18" t="str">
        <f t="shared" si="23"/>
        <v>10</v>
      </c>
      <c r="L70" s="6">
        <v>4456.1</v>
      </c>
      <c r="M70" s="6">
        <v>17508</v>
      </c>
      <c r="N70" s="9">
        <f t="shared" si="24"/>
        <v>0.797118934989369</v>
      </c>
      <c r="O70" s="18">
        <f t="shared" si="25"/>
        <v>2.17286390063786</v>
      </c>
      <c r="P70" s="9">
        <f>VLOOKUP(B70,[2]比例!$B$3:$P$74,15,0)</f>
        <v>0.00944747081566028</v>
      </c>
      <c r="Q70" s="18" t="str">
        <f t="shared" si="26"/>
        <v>20</v>
      </c>
      <c r="R70" s="6">
        <v>2</v>
      </c>
      <c r="S70" s="6">
        <v>0</v>
      </c>
      <c r="T70" s="6">
        <v>0</v>
      </c>
      <c r="U70" s="6">
        <v>0</v>
      </c>
      <c r="V70" s="6">
        <f t="shared" si="27"/>
        <v>2</v>
      </c>
      <c r="W70" s="6">
        <f t="shared" si="28"/>
        <v>9</v>
      </c>
      <c r="X70" s="18">
        <f t="shared" si="29"/>
        <v>51.1728639006379</v>
      </c>
      <c r="Y70" s="6" t="s">
        <v>17</v>
      </c>
      <c r="Z70" s="12" t="str">
        <f t="shared" si="30"/>
        <v>0</v>
      </c>
    </row>
    <row r="71" s="15" customFormat="1" ht="18" customHeight="1" spans="1:26">
      <c r="A71" s="4">
        <v>68</v>
      </c>
      <c r="B71" s="16" t="s">
        <v>106</v>
      </c>
      <c r="C71" s="6" t="s">
        <v>140</v>
      </c>
      <c r="D71" s="6">
        <v>40166.1</v>
      </c>
      <c r="E71" s="6">
        <v>0</v>
      </c>
      <c r="F71" s="9">
        <f t="shared" si="20"/>
        <v>0</v>
      </c>
      <c r="G71" s="17">
        <f t="shared" si="21"/>
        <v>0</v>
      </c>
      <c r="H71" s="9">
        <v>-0.1659</v>
      </c>
      <c r="I71" s="9">
        <v>0.5026</v>
      </c>
      <c r="J71" s="18" t="str">
        <f t="shared" si="22"/>
        <v>10</v>
      </c>
      <c r="K71" s="18" t="str">
        <f t="shared" si="23"/>
        <v>0</v>
      </c>
      <c r="L71" s="6">
        <v>40166.1</v>
      </c>
      <c r="M71" s="6">
        <v>0</v>
      </c>
      <c r="N71" s="9">
        <f t="shared" si="24"/>
        <v>0</v>
      </c>
      <c r="O71" s="18" t="str">
        <f t="shared" si="25"/>
        <v>20</v>
      </c>
      <c r="P71" s="9">
        <f>VLOOKUP(B71,[2]比例!$B$3:$P$74,15,0)</f>
        <v>0.01419975900335</v>
      </c>
      <c r="Q71" s="18" t="str">
        <f t="shared" si="26"/>
        <v>20</v>
      </c>
      <c r="R71" s="6">
        <v>1</v>
      </c>
      <c r="S71" s="6">
        <v>3</v>
      </c>
      <c r="T71" s="6">
        <v>2</v>
      </c>
      <c r="U71" s="6">
        <v>0</v>
      </c>
      <c r="V71" s="6">
        <f t="shared" si="27"/>
        <v>6</v>
      </c>
      <c r="W71" s="6" t="str">
        <f t="shared" si="28"/>
        <v>0</v>
      </c>
      <c r="X71" s="18">
        <f t="shared" si="29"/>
        <v>50</v>
      </c>
      <c r="Y71" s="6" t="s">
        <v>17</v>
      </c>
      <c r="Z71" s="12" t="str">
        <f t="shared" si="30"/>
        <v>0</v>
      </c>
    </row>
    <row r="72" s="15" customFormat="1" ht="18" customHeight="1" spans="1:26">
      <c r="A72" s="4">
        <v>69</v>
      </c>
      <c r="B72" s="16" t="s">
        <v>92</v>
      </c>
      <c r="C72" s="6" t="s">
        <v>140</v>
      </c>
      <c r="D72" s="6">
        <v>0</v>
      </c>
      <c r="E72" s="6">
        <v>0</v>
      </c>
      <c r="F72" s="9">
        <v>0</v>
      </c>
      <c r="G72" s="17">
        <f t="shared" si="21"/>
        <v>0</v>
      </c>
      <c r="H72" s="9">
        <v>0</v>
      </c>
      <c r="I72" s="9">
        <v>-0.0321</v>
      </c>
      <c r="J72" s="18" t="str">
        <f t="shared" si="22"/>
        <v>10</v>
      </c>
      <c r="K72" s="18" t="str">
        <f t="shared" si="23"/>
        <v>10</v>
      </c>
      <c r="L72" s="6">
        <v>0</v>
      </c>
      <c r="M72" s="6">
        <v>0</v>
      </c>
      <c r="N72" s="9">
        <v>0</v>
      </c>
      <c r="O72" s="19">
        <v>0</v>
      </c>
      <c r="P72" s="9">
        <f>VLOOKUP(B72,[2]比例!$B$3:$P$74,15,0)</f>
        <v>0.0177908197369536</v>
      </c>
      <c r="Q72" s="18" t="str">
        <f t="shared" si="26"/>
        <v>20</v>
      </c>
      <c r="R72" s="6">
        <v>1</v>
      </c>
      <c r="S72" s="6">
        <v>0</v>
      </c>
      <c r="T72" s="6">
        <v>1</v>
      </c>
      <c r="U72" s="6">
        <v>0</v>
      </c>
      <c r="V72" s="6">
        <f t="shared" si="27"/>
        <v>2</v>
      </c>
      <c r="W72" s="6">
        <f t="shared" si="28"/>
        <v>9</v>
      </c>
      <c r="X72" s="18">
        <f t="shared" si="29"/>
        <v>49</v>
      </c>
      <c r="Y72" s="6" t="s">
        <v>17</v>
      </c>
      <c r="Z72" s="12" t="str">
        <f t="shared" si="30"/>
        <v>0</v>
      </c>
    </row>
    <row r="73" s="15" customFormat="1" ht="18" customHeight="1" spans="1:26">
      <c r="A73" s="4">
        <v>70</v>
      </c>
      <c r="B73" s="16" t="s">
        <v>66</v>
      </c>
      <c r="C73" s="6" t="s">
        <v>140</v>
      </c>
      <c r="D73" s="6">
        <v>1260</v>
      </c>
      <c r="E73" s="6">
        <v>0</v>
      </c>
      <c r="F73" s="9">
        <f>E73/D73</f>
        <v>0</v>
      </c>
      <c r="G73" s="17">
        <f t="shared" si="21"/>
        <v>0</v>
      </c>
      <c r="H73" s="9">
        <v>-0.285</v>
      </c>
      <c r="I73" s="9">
        <v>-0.103</v>
      </c>
      <c r="J73" s="18" t="str">
        <f t="shared" si="22"/>
        <v>10</v>
      </c>
      <c r="K73" s="18" t="str">
        <f t="shared" si="23"/>
        <v>10</v>
      </c>
      <c r="L73" s="6">
        <v>1260</v>
      </c>
      <c r="M73" s="6">
        <v>6426</v>
      </c>
      <c r="N73" s="9">
        <f>M73/(L73+M73)</f>
        <v>0.836065573770492</v>
      </c>
      <c r="O73" s="18" t="str">
        <f>IF(N73&lt;=50%,"20",IF(N73&gt;=250/300,"0",(2000-20*(N73-50%)*100*3)/100))</f>
        <v>0</v>
      </c>
      <c r="P73" s="9">
        <f>VLOOKUP(B73,[2]比例!$B$3:$P$74,15,0)</f>
        <v>0.00972274258581638</v>
      </c>
      <c r="Q73" s="18" t="str">
        <f t="shared" si="26"/>
        <v>20</v>
      </c>
      <c r="R73" s="6">
        <v>2</v>
      </c>
      <c r="S73" s="6">
        <v>1</v>
      </c>
      <c r="T73" s="6">
        <v>1</v>
      </c>
      <c r="U73" s="6">
        <v>0</v>
      </c>
      <c r="V73" s="6">
        <f t="shared" si="27"/>
        <v>4</v>
      </c>
      <c r="W73" s="6">
        <f t="shared" si="28"/>
        <v>3</v>
      </c>
      <c r="X73" s="18">
        <f t="shared" si="29"/>
        <v>43</v>
      </c>
      <c r="Y73" s="6" t="s">
        <v>17</v>
      </c>
      <c r="Z73" s="12" t="str">
        <f t="shared" si="30"/>
        <v>0</v>
      </c>
    </row>
    <row r="74" s="15" customFormat="1" ht="18" customHeight="1" spans="1:26">
      <c r="A74" s="4">
        <v>71</v>
      </c>
      <c r="B74" s="16" t="s">
        <v>67</v>
      </c>
      <c r="C74" s="6" t="s">
        <v>140</v>
      </c>
      <c r="D74" s="6">
        <v>2180</v>
      </c>
      <c r="E74" s="6">
        <v>0</v>
      </c>
      <c r="F74" s="9">
        <f>E74/D74</f>
        <v>0</v>
      </c>
      <c r="G74" s="17">
        <f t="shared" si="21"/>
        <v>0</v>
      </c>
      <c r="H74" s="9">
        <v>0.006</v>
      </c>
      <c r="I74" s="9">
        <v>0.4664</v>
      </c>
      <c r="J74" s="18">
        <f t="shared" si="22"/>
        <v>9.85</v>
      </c>
      <c r="K74" s="18" t="str">
        <f t="shared" si="23"/>
        <v>0</v>
      </c>
      <c r="L74" s="6">
        <v>2180</v>
      </c>
      <c r="M74" s="6">
        <v>19062.24</v>
      </c>
      <c r="N74" s="9">
        <f>M74/(L74+M74)</f>
        <v>0.89737428821066</v>
      </c>
      <c r="O74" s="18" t="str">
        <f>IF(N74&lt;=50%,"20",IF(N74&gt;=250/300,"0",(2000-20*(N74-50%)*100*3)/100))</f>
        <v>0</v>
      </c>
      <c r="P74" s="9">
        <f>VLOOKUP(B74,[2]比例!$B$3:$P$74,15,0)</f>
        <v>0</v>
      </c>
      <c r="Q74" s="18" t="str">
        <f t="shared" si="26"/>
        <v>20</v>
      </c>
      <c r="R74" s="6">
        <v>2</v>
      </c>
      <c r="S74" s="6">
        <v>0</v>
      </c>
      <c r="T74" s="6">
        <v>0</v>
      </c>
      <c r="U74" s="6">
        <v>0</v>
      </c>
      <c r="V74" s="6">
        <f t="shared" si="27"/>
        <v>2</v>
      </c>
      <c r="W74" s="6">
        <f t="shared" si="28"/>
        <v>9</v>
      </c>
      <c r="X74" s="18">
        <f t="shared" si="29"/>
        <v>38.85</v>
      </c>
      <c r="Y74" s="6" t="s">
        <v>17</v>
      </c>
      <c r="Z74" s="12" t="str">
        <f t="shared" si="30"/>
        <v>0</v>
      </c>
    </row>
    <row r="75" s="15" customFormat="1" ht="18" customHeight="1" spans="1:26">
      <c r="A75" s="4">
        <v>72</v>
      </c>
      <c r="B75" s="16" t="s">
        <v>110</v>
      </c>
      <c r="C75" s="6" t="s">
        <v>140</v>
      </c>
      <c r="D75" s="6">
        <v>0</v>
      </c>
      <c r="E75" s="6">
        <v>0</v>
      </c>
      <c r="F75" s="9">
        <v>0</v>
      </c>
      <c r="G75" s="17">
        <f t="shared" si="21"/>
        <v>0</v>
      </c>
      <c r="H75" s="9">
        <v>0.592</v>
      </c>
      <c r="I75" s="9">
        <v>0.073</v>
      </c>
      <c r="J75" s="18" t="str">
        <f t="shared" si="22"/>
        <v>0</v>
      </c>
      <c r="K75" s="18">
        <f t="shared" si="23"/>
        <v>8.175</v>
      </c>
      <c r="L75" s="6">
        <v>0</v>
      </c>
      <c r="M75" s="6">
        <v>0</v>
      </c>
      <c r="N75" s="9">
        <v>0</v>
      </c>
      <c r="O75" s="19">
        <v>0</v>
      </c>
      <c r="P75" s="9">
        <f>VLOOKUP(B75,[2]比例!$B$3:$P$74,15,0)</f>
        <v>0.0133522583922237</v>
      </c>
      <c r="Q75" s="18" t="str">
        <f t="shared" si="26"/>
        <v>20</v>
      </c>
      <c r="R75" s="6">
        <v>1</v>
      </c>
      <c r="S75" s="6">
        <v>1</v>
      </c>
      <c r="T75" s="6">
        <v>2</v>
      </c>
      <c r="U75" s="6">
        <v>0</v>
      </c>
      <c r="V75" s="6">
        <f t="shared" si="27"/>
        <v>4</v>
      </c>
      <c r="W75" s="6">
        <f t="shared" si="28"/>
        <v>3</v>
      </c>
      <c r="X75" s="18">
        <f t="shared" si="29"/>
        <v>31.175</v>
      </c>
      <c r="Y75" s="6" t="s">
        <v>17</v>
      </c>
      <c r="Z75" s="12" t="str">
        <f t="shared" si="30"/>
        <v>0</v>
      </c>
    </row>
  </sheetData>
  <mergeCells count="1">
    <mergeCell ref="A2:Z2"/>
  </mergeCells>
  <pageMargins left="0.751388888888889" right="0.751388888888889" top="1" bottom="1" header="0.5" footer="0.5"/>
  <pageSetup paperSize="8" scale="69" fitToHeight="0"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45"/>
  <sheetViews>
    <sheetView workbookViewId="0">
      <selection activeCell="B3" sqref="B3:Y45"/>
    </sheetView>
  </sheetViews>
  <sheetFormatPr defaultColWidth="9.1" defaultRowHeight="14.1"/>
  <cols>
    <col min="1" max="1" width="5.14166666666667" customWidth="1"/>
    <col min="2" max="2" width="38.2833333333333" customWidth="1"/>
    <col min="4" max="5" width="12.4583333333333"/>
    <col min="12" max="12" width="12.4583333333333"/>
  </cols>
  <sheetData>
    <row r="1" spans="1:1">
      <c r="A1" t="s">
        <v>211</v>
      </c>
    </row>
    <row r="2" ht="24" spans="1:26">
      <c r="A2" s="1" t="s">
        <v>212</v>
      </c>
      <c r="B2" s="1"/>
      <c r="C2" s="1"/>
      <c r="D2" s="1"/>
      <c r="E2" s="1"/>
      <c r="F2" s="1"/>
      <c r="G2" s="1"/>
      <c r="H2" s="1"/>
      <c r="I2" s="1"/>
      <c r="J2" s="1"/>
      <c r="K2" s="1"/>
      <c r="L2" s="1"/>
      <c r="M2" s="1"/>
      <c r="N2" s="1"/>
      <c r="O2" s="1"/>
      <c r="P2" s="1"/>
      <c r="Q2" s="1"/>
      <c r="R2" s="1"/>
      <c r="S2" s="1"/>
      <c r="T2" s="1"/>
      <c r="U2" s="1"/>
      <c r="V2" s="1"/>
      <c r="W2" s="1"/>
      <c r="X2" s="1"/>
      <c r="Y2" s="1"/>
      <c r="Z2" s="1"/>
    </row>
    <row r="3" ht="90" spans="1:26">
      <c r="A3" s="2" t="s">
        <v>2</v>
      </c>
      <c r="B3" s="3" t="s">
        <v>114</v>
      </c>
      <c r="C3" s="3" t="s">
        <v>115</v>
      </c>
      <c r="D3" s="3" t="s">
        <v>116</v>
      </c>
      <c r="E3" s="3" t="s">
        <v>117</v>
      </c>
      <c r="F3" s="3" t="s">
        <v>118</v>
      </c>
      <c r="G3" s="3" t="s">
        <v>119</v>
      </c>
      <c r="H3" s="3" t="s">
        <v>120</v>
      </c>
      <c r="I3" s="3" t="s">
        <v>121</v>
      </c>
      <c r="J3" s="3" t="s">
        <v>122</v>
      </c>
      <c r="K3" s="3" t="s">
        <v>123</v>
      </c>
      <c r="L3" s="3" t="s">
        <v>124</v>
      </c>
      <c r="M3" s="3" t="s">
        <v>125</v>
      </c>
      <c r="N3" s="3" t="s">
        <v>126</v>
      </c>
      <c r="O3" s="3" t="s">
        <v>127</v>
      </c>
      <c r="P3" s="3" t="s">
        <v>128</v>
      </c>
      <c r="Q3" s="3" t="s">
        <v>129</v>
      </c>
      <c r="R3" s="3" t="s">
        <v>130</v>
      </c>
      <c r="S3" s="3" t="s">
        <v>131</v>
      </c>
      <c r="T3" s="3" t="s">
        <v>132</v>
      </c>
      <c r="U3" s="3" t="s">
        <v>133</v>
      </c>
      <c r="V3" s="3" t="s">
        <v>134</v>
      </c>
      <c r="W3" s="3" t="s">
        <v>135</v>
      </c>
      <c r="X3" s="3" t="s">
        <v>136</v>
      </c>
      <c r="Y3" s="3" t="s">
        <v>137</v>
      </c>
      <c r="Z3" s="2" t="s">
        <v>138</v>
      </c>
    </row>
    <row r="4" ht="20" customHeight="1" spans="1:26">
      <c r="A4" s="4">
        <v>1</v>
      </c>
      <c r="B4" s="13" t="s">
        <v>91</v>
      </c>
      <c r="C4" s="6" t="s">
        <v>139</v>
      </c>
      <c r="D4" s="6">
        <v>2045.29</v>
      </c>
      <c r="E4" s="6">
        <v>2045.29</v>
      </c>
      <c r="F4" s="7">
        <f t="shared" ref="F4:F25" si="0">E4/D4</f>
        <v>1</v>
      </c>
      <c r="G4" s="8">
        <f t="shared" ref="G4:G45" si="1">((F4*100)*25)/100</f>
        <v>25</v>
      </c>
      <c r="H4" s="9">
        <v>-0.001</v>
      </c>
      <c r="I4" s="9">
        <v>-0.0027</v>
      </c>
      <c r="J4" s="10" t="str">
        <f t="shared" ref="J4:J45" si="2">IF(H4&lt;=0,"10",IF(H4&gt;=40%,"0",10-(5*H4/0.2)))</f>
        <v>10</v>
      </c>
      <c r="K4" s="10" t="str">
        <f t="shared" ref="K4:K45" si="3">IF(I4&lt;=0,"10",IF(I4&gt;=40%,"0",10-(5*I4/0.2)))</f>
        <v>10</v>
      </c>
      <c r="L4" s="6">
        <v>2045.29</v>
      </c>
      <c r="M4" s="6">
        <v>0</v>
      </c>
      <c r="N4" s="14">
        <v>0</v>
      </c>
      <c r="O4" s="10" t="str">
        <f t="shared" ref="O4:O45" si="4">IF(N4&lt;=50%,"20",IF(N4&gt;=250/300,"0",(2000-20*(N4-50%)*100*3)/100))</f>
        <v>20</v>
      </c>
      <c r="P4" s="9">
        <v>0.0316</v>
      </c>
      <c r="Q4" s="10" t="str">
        <f t="shared" ref="Q4:Q45" si="5">IF(P4&lt;=5%,"20",IF(P4&gt;=25%,"0",(2000-20*(P4-5%)*100*5)/100))</f>
        <v>20</v>
      </c>
      <c r="R4" s="6">
        <v>0</v>
      </c>
      <c r="S4" s="6">
        <v>0</v>
      </c>
      <c r="T4" s="6">
        <v>0</v>
      </c>
      <c r="U4" s="6">
        <v>0</v>
      </c>
      <c r="V4" s="6">
        <f t="shared" ref="V4:V45" si="6">SUM(R4:U4)</f>
        <v>0</v>
      </c>
      <c r="W4" s="11">
        <f t="shared" ref="W4:W45" si="7">IF(V4&gt;=5,"0",0.15*(100-20*V4))</f>
        <v>15</v>
      </c>
      <c r="X4" s="10">
        <f t="shared" ref="X4:X45" si="8">G4+J4+K4+O4+Q4+W4</f>
        <v>100</v>
      </c>
      <c r="Y4" s="6" t="str">
        <f t="shared" ref="Y4:Y6" si="9">IF(X4&gt;=90,"A",IF(X4&gt;=80,"B",IF(X4&gt;=70,"C",IF(X4&gt;=60,"D","E"))))</f>
        <v>A</v>
      </c>
      <c r="Z4" s="12" t="str">
        <f t="shared" ref="Z4:Z45" si="10">IF(Y4="A","25%",IF(Y4="B","20%",IF(Y4="C","15%",IF(Y4="D","10%","0"))))</f>
        <v>25%</v>
      </c>
    </row>
    <row r="5" ht="20" customHeight="1" spans="1:26">
      <c r="A5" s="4">
        <v>2</v>
      </c>
      <c r="B5" s="13" t="s">
        <v>40</v>
      </c>
      <c r="C5" s="6" t="s">
        <v>139</v>
      </c>
      <c r="D5" s="6">
        <v>221.35</v>
      </c>
      <c r="E5" s="6">
        <v>221.35</v>
      </c>
      <c r="F5" s="7">
        <f t="shared" si="0"/>
        <v>1</v>
      </c>
      <c r="G5" s="8">
        <f t="shared" si="1"/>
        <v>25</v>
      </c>
      <c r="H5" s="9">
        <v>-0.00041</v>
      </c>
      <c r="I5" s="9">
        <v>0.00016</v>
      </c>
      <c r="J5" s="10" t="str">
        <f t="shared" si="2"/>
        <v>10</v>
      </c>
      <c r="K5" s="10">
        <f t="shared" si="3"/>
        <v>9.996</v>
      </c>
      <c r="L5" s="6">
        <v>221.35</v>
      </c>
      <c r="M5" s="6">
        <v>0</v>
      </c>
      <c r="N5" s="14">
        <v>0</v>
      </c>
      <c r="O5" s="10" t="str">
        <f t="shared" si="4"/>
        <v>20</v>
      </c>
      <c r="P5" s="9">
        <v>0.0219</v>
      </c>
      <c r="Q5" s="10" t="str">
        <f t="shared" si="5"/>
        <v>20</v>
      </c>
      <c r="R5" s="6">
        <v>0</v>
      </c>
      <c r="S5" s="6">
        <v>0</v>
      </c>
      <c r="T5" s="6">
        <v>1</v>
      </c>
      <c r="U5" s="6">
        <v>0</v>
      </c>
      <c r="V5" s="6">
        <f t="shared" si="6"/>
        <v>1</v>
      </c>
      <c r="W5" s="11">
        <f t="shared" si="7"/>
        <v>12</v>
      </c>
      <c r="X5" s="10">
        <f t="shared" si="8"/>
        <v>96.996</v>
      </c>
      <c r="Y5" s="6" t="str">
        <f t="shared" si="9"/>
        <v>A</v>
      </c>
      <c r="Z5" s="12" t="str">
        <f t="shared" si="10"/>
        <v>25%</v>
      </c>
    </row>
    <row r="6" ht="20" customHeight="1" spans="1:26">
      <c r="A6" s="4">
        <v>3</v>
      </c>
      <c r="B6" s="13" t="s">
        <v>78</v>
      </c>
      <c r="C6" s="6" t="s">
        <v>139</v>
      </c>
      <c r="D6" s="6">
        <v>492194.33</v>
      </c>
      <c r="E6" s="6">
        <v>473945.93</v>
      </c>
      <c r="F6" s="7">
        <f t="shared" si="0"/>
        <v>0.962924400205911</v>
      </c>
      <c r="G6" s="8">
        <f t="shared" si="1"/>
        <v>24.0731100051478</v>
      </c>
      <c r="H6" s="9">
        <v>-0.2222</v>
      </c>
      <c r="I6" s="9">
        <v>-0.0578</v>
      </c>
      <c r="J6" s="10" t="str">
        <f t="shared" si="2"/>
        <v>10</v>
      </c>
      <c r="K6" s="10" t="str">
        <f t="shared" si="3"/>
        <v>10</v>
      </c>
      <c r="L6" s="6">
        <v>492194.33</v>
      </c>
      <c r="M6" s="6">
        <v>0</v>
      </c>
      <c r="N6" s="14">
        <v>0</v>
      </c>
      <c r="O6" s="10" t="str">
        <f t="shared" si="4"/>
        <v>20</v>
      </c>
      <c r="P6" s="9">
        <v>0.0051</v>
      </c>
      <c r="Q6" s="10" t="str">
        <f t="shared" si="5"/>
        <v>20</v>
      </c>
      <c r="R6" s="6">
        <v>0</v>
      </c>
      <c r="S6" s="6">
        <v>1</v>
      </c>
      <c r="T6" s="6">
        <v>0</v>
      </c>
      <c r="U6" s="6">
        <v>0</v>
      </c>
      <c r="V6" s="6">
        <f t="shared" si="6"/>
        <v>1</v>
      </c>
      <c r="W6" s="11">
        <f t="shared" si="7"/>
        <v>12</v>
      </c>
      <c r="X6" s="10">
        <f t="shared" si="8"/>
        <v>96.0731100051478</v>
      </c>
      <c r="Y6" s="6" t="str">
        <f t="shared" si="9"/>
        <v>A</v>
      </c>
      <c r="Z6" s="12" t="str">
        <f t="shared" si="10"/>
        <v>25%</v>
      </c>
    </row>
    <row r="7" ht="20" customHeight="1" spans="1:26">
      <c r="A7" s="4">
        <v>4</v>
      </c>
      <c r="B7" s="13" t="s">
        <v>51</v>
      </c>
      <c r="C7" s="6" t="s">
        <v>140</v>
      </c>
      <c r="D7" s="6">
        <v>39650.48</v>
      </c>
      <c r="E7" s="6">
        <v>39650.48</v>
      </c>
      <c r="F7" s="7">
        <f t="shared" si="0"/>
        <v>1</v>
      </c>
      <c r="G7" s="8">
        <f t="shared" si="1"/>
        <v>25</v>
      </c>
      <c r="H7" s="9">
        <v>-0.2584</v>
      </c>
      <c r="I7" s="9">
        <v>-0.1333</v>
      </c>
      <c r="J7" s="10" t="str">
        <f t="shared" si="2"/>
        <v>10</v>
      </c>
      <c r="K7" s="10" t="str">
        <f t="shared" si="3"/>
        <v>10</v>
      </c>
      <c r="L7" s="6">
        <v>39650.48</v>
      </c>
      <c r="M7" s="6">
        <v>0</v>
      </c>
      <c r="N7" s="14">
        <v>0</v>
      </c>
      <c r="O7" s="10" t="str">
        <f t="shared" si="4"/>
        <v>20</v>
      </c>
      <c r="P7" s="9">
        <v>0.0087</v>
      </c>
      <c r="Q7" s="10" t="str">
        <f t="shared" si="5"/>
        <v>20</v>
      </c>
      <c r="R7" s="6">
        <v>1</v>
      </c>
      <c r="S7" s="6">
        <v>1</v>
      </c>
      <c r="T7" s="6">
        <v>0</v>
      </c>
      <c r="U7" s="6">
        <v>0</v>
      </c>
      <c r="V7" s="6">
        <f t="shared" si="6"/>
        <v>2</v>
      </c>
      <c r="W7" s="11">
        <f t="shared" si="7"/>
        <v>9</v>
      </c>
      <c r="X7" s="10">
        <f t="shared" si="8"/>
        <v>94</v>
      </c>
      <c r="Y7" s="6" t="s">
        <v>17</v>
      </c>
      <c r="Z7" s="12" t="str">
        <f t="shared" si="10"/>
        <v>0</v>
      </c>
    </row>
    <row r="8" ht="20" customHeight="1" spans="1:26">
      <c r="A8" s="4">
        <v>5</v>
      </c>
      <c r="B8" s="13" t="s">
        <v>83</v>
      </c>
      <c r="C8" s="6" t="s">
        <v>139</v>
      </c>
      <c r="D8" s="6">
        <v>43.2</v>
      </c>
      <c r="E8" s="6">
        <v>43.2</v>
      </c>
      <c r="F8" s="7">
        <f t="shared" si="0"/>
        <v>1</v>
      </c>
      <c r="G8" s="8">
        <f t="shared" si="1"/>
        <v>25</v>
      </c>
      <c r="H8" s="9">
        <v>0</v>
      </c>
      <c r="I8" s="9">
        <v>0</v>
      </c>
      <c r="J8" s="10" t="str">
        <f t="shared" si="2"/>
        <v>10</v>
      </c>
      <c r="K8" s="10" t="str">
        <f t="shared" si="3"/>
        <v>10</v>
      </c>
      <c r="L8" s="6">
        <v>43.2</v>
      </c>
      <c r="M8" s="6">
        <v>0</v>
      </c>
      <c r="N8" s="14">
        <v>0</v>
      </c>
      <c r="O8" s="10" t="str">
        <f t="shared" si="4"/>
        <v>20</v>
      </c>
      <c r="P8" s="9">
        <v>0.0126</v>
      </c>
      <c r="Q8" s="10" t="str">
        <f t="shared" si="5"/>
        <v>20</v>
      </c>
      <c r="R8" s="6">
        <v>0</v>
      </c>
      <c r="S8" s="6">
        <v>1</v>
      </c>
      <c r="T8" s="6">
        <v>1</v>
      </c>
      <c r="U8" s="6">
        <v>0</v>
      </c>
      <c r="V8" s="6">
        <f t="shared" si="6"/>
        <v>2</v>
      </c>
      <c r="W8" s="11">
        <f t="shared" si="7"/>
        <v>9</v>
      </c>
      <c r="X8" s="10">
        <f t="shared" si="8"/>
        <v>94</v>
      </c>
      <c r="Y8" s="6" t="str">
        <f t="shared" ref="Y8:Y14" si="11">IF(X8&gt;=90,"A",IF(X8&gt;=80,"B",IF(X8&gt;=70,"C",IF(X8&gt;=60,"D","E"))))</f>
        <v>A</v>
      </c>
      <c r="Z8" s="12" t="str">
        <f t="shared" si="10"/>
        <v>25%</v>
      </c>
    </row>
    <row r="9" ht="20" customHeight="1" spans="1:26">
      <c r="A9" s="4">
        <v>6</v>
      </c>
      <c r="B9" s="13" t="s">
        <v>19</v>
      </c>
      <c r="C9" s="6" t="s">
        <v>139</v>
      </c>
      <c r="D9" s="6">
        <v>40925.26</v>
      </c>
      <c r="E9" s="6">
        <v>40925.26</v>
      </c>
      <c r="F9" s="7">
        <f t="shared" si="0"/>
        <v>1</v>
      </c>
      <c r="G9" s="8">
        <f t="shared" si="1"/>
        <v>25</v>
      </c>
      <c r="H9" s="9">
        <v>-0.0555</v>
      </c>
      <c r="I9" s="9">
        <v>-0.1124</v>
      </c>
      <c r="J9" s="10" t="str">
        <f t="shared" si="2"/>
        <v>10</v>
      </c>
      <c r="K9" s="10" t="str">
        <f t="shared" si="3"/>
        <v>10</v>
      </c>
      <c r="L9" s="6">
        <v>40925.26</v>
      </c>
      <c r="M9" s="6">
        <v>0</v>
      </c>
      <c r="N9" s="14">
        <v>0</v>
      </c>
      <c r="O9" s="10" t="str">
        <f t="shared" si="4"/>
        <v>20</v>
      </c>
      <c r="P9" s="9">
        <v>0.0069</v>
      </c>
      <c r="Q9" s="10" t="str">
        <f t="shared" si="5"/>
        <v>20</v>
      </c>
      <c r="R9" s="6">
        <v>0</v>
      </c>
      <c r="S9" s="6">
        <v>1</v>
      </c>
      <c r="T9" s="6">
        <v>1</v>
      </c>
      <c r="U9" s="6">
        <v>0</v>
      </c>
      <c r="V9" s="6">
        <f t="shared" si="6"/>
        <v>2</v>
      </c>
      <c r="W9" s="11">
        <f t="shared" si="7"/>
        <v>9</v>
      </c>
      <c r="X9" s="10">
        <f t="shared" si="8"/>
        <v>94</v>
      </c>
      <c r="Y9" s="6" t="str">
        <f t="shared" si="11"/>
        <v>A</v>
      </c>
      <c r="Z9" s="12" t="str">
        <f t="shared" si="10"/>
        <v>25%</v>
      </c>
    </row>
    <row r="10" ht="20" customHeight="1" spans="1:26">
      <c r="A10" s="4">
        <v>7</v>
      </c>
      <c r="B10" s="13" t="s">
        <v>42</v>
      </c>
      <c r="C10" s="6" t="s">
        <v>140</v>
      </c>
      <c r="D10" s="6">
        <v>374.4</v>
      </c>
      <c r="E10" s="6">
        <v>448.8</v>
      </c>
      <c r="F10" s="7">
        <f t="shared" si="0"/>
        <v>1.19871794871795</v>
      </c>
      <c r="G10" s="8">
        <f t="shared" si="1"/>
        <v>29.9679487179487</v>
      </c>
      <c r="H10" s="9">
        <v>-0.001</v>
      </c>
      <c r="I10" s="9">
        <v>-0.0002</v>
      </c>
      <c r="J10" s="10" t="str">
        <f t="shared" si="2"/>
        <v>10</v>
      </c>
      <c r="K10" s="10" t="str">
        <f t="shared" si="3"/>
        <v>10</v>
      </c>
      <c r="L10" s="6">
        <v>374.4</v>
      </c>
      <c r="M10" s="6">
        <v>0</v>
      </c>
      <c r="N10" s="14">
        <v>0</v>
      </c>
      <c r="O10" s="10" t="str">
        <f t="shared" si="4"/>
        <v>20</v>
      </c>
      <c r="P10" s="9">
        <v>0.0189</v>
      </c>
      <c r="Q10" s="10" t="str">
        <f t="shared" si="5"/>
        <v>20</v>
      </c>
      <c r="R10" s="6">
        <v>1</v>
      </c>
      <c r="S10" s="6">
        <v>3</v>
      </c>
      <c r="T10" s="6">
        <v>0</v>
      </c>
      <c r="U10" s="6">
        <v>0</v>
      </c>
      <c r="V10" s="6">
        <f t="shared" si="6"/>
        <v>4</v>
      </c>
      <c r="W10" s="11">
        <f t="shared" si="7"/>
        <v>3</v>
      </c>
      <c r="X10" s="10">
        <f t="shared" si="8"/>
        <v>92.9679487179487</v>
      </c>
      <c r="Y10" s="6" t="s">
        <v>17</v>
      </c>
      <c r="Z10" s="12" t="str">
        <f t="shared" si="10"/>
        <v>0</v>
      </c>
    </row>
    <row r="11" ht="20" customHeight="1" spans="1:26">
      <c r="A11" s="4">
        <v>8</v>
      </c>
      <c r="B11" s="13" t="s">
        <v>37</v>
      </c>
      <c r="C11" s="6" t="s">
        <v>139</v>
      </c>
      <c r="D11" s="6">
        <v>11090.4</v>
      </c>
      <c r="E11" s="6">
        <v>11090.4</v>
      </c>
      <c r="F11" s="7">
        <f t="shared" si="0"/>
        <v>1</v>
      </c>
      <c r="G11" s="8">
        <f t="shared" si="1"/>
        <v>25</v>
      </c>
      <c r="H11" s="9">
        <v>-0.199</v>
      </c>
      <c r="I11" s="9">
        <v>0.1155</v>
      </c>
      <c r="J11" s="10" t="str">
        <f t="shared" si="2"/>
        <v>10</v>
      </c>
      <c r="K11" s="10">
        <f t="shared" si="3"/>
        <v>7.1125</v>
      </c>
      <c r="L11" s="6">
        <v>11090.4</v>
      </c>
      <c r="M11" s="6">
        <v>0</v>
      </c>
      <c r="N11" s="14">
        <v>0</v>
      </c>
      <c r="O11" s="10" t="str">
        <f t="shared" si="4"/>
        <v>20</v>
      </c>
      <c r="P11" s="9">
        <v>0.0184</v>
      </c>
      <c r="Q11" s="10" t="str">
        <f t="shared" si="5"/>
        <v>20</v>
      </c>
      <c r="R11" s="6">
        <v>0</v>
      </c>
      <c r="S11" s="6">
        <v>1</v>
      </c>
      <c r="T11" s="6">
        <v>1</v>
      </c>
      <c r="U11" s="6">
        <v>0</v>
      </c>
      <c r="V11" s="6">
        <f t="shared" si="6"/>
        <v>2</v>
      </c>
      <c r="W11" s="11">
        <f t="shared" si="7"/>
        <v>9</v>
      </c>
      <c r="X11" s="10">
        <f t="shared" si="8"/>
        <v>91.1125</v>
      </c>
      <c r="Y11" s="6" t="str">
        <f t="shared" si="11"/>
        <v>A</v>
      </c>
      <c r="Z11" s="12" t="str">
        <f t="shared" si="10"/>
        <v>25%</v>
      </c>
    </row>
    <row r="12" ht="20" customHeight="1" spans="1:26">
      <c r="A12" s="4">
        <v>9</v>
      </c>
      <c r="B12" s="13" t="s">
        <v>39</v>
      </c>
      <c r="C12" s="6" t="s">
        <v>139</v>
      </c>
      <c r="D12" s="6">
        <v>271.8</v>
      </c>
      <c r="E12" s="6">
        <v>271.8</v>
      </c>
      <c r="F12" s="7">
        <f t="shared" si="0"/>
        <v>1</v>
      </c>
      <c r="G12" s="8">
        <f t="shared" si="1"/>
        <v>25</v>
      </c>
      <c r="H12" s="9">
        <v>-0.1509</v>
      </c>
      <c r="I12" s="9">
        <v>-0.0897</v>
      </c>
      <c r="J12" s="10" t="str">
        <f t="shared" si="2"/>
        <v>10</v>
      </c>
      <c r="K12" s="10" t="str">
        <f t="shared" si="3"/>
        <v>10</v>
      </c>
      <c r="L12" s="6">
        <v>271.8</v>
      </c>
      <c r="M12" s="6">
        <v>0</v>
      </c>
      <c r="N12" s="14">
        <v>0</v>
      </c>
      <c r="O12" s="10" t="str">
        <f t="shared" si="4"/>
        <v>20</v>
      </c>
      <c r="P12" s="9">
        <v>0.0235</v>
      </c>
      <c r="Q12" s="10" t="str">
        <f t="shared" si="5"/>
        <v>20</v>
      </c>
      <c r="R12" s="6">
        <v>0</v>
      </c>
      <c r="S12" s="6">
        <v>3</v>
      </c>
      <c r="T12" s="6">
        <v>0</v>
      </c>
      <c r="U12" s="6">
        <v>0</v>
      </c>
      <c r="V12" s="6">
        <f t="shared" si="6"/>
        <v>3</v>
      </c>
      <c r="W12" s="11">
        <f t="shared" si="7"/>
        <v>6</v>
      </c>
      <c r="X12" s="10">
        <f t="shared" si="8"/>
        <v>91</v>
      </c>
      <c r="Y12" s="6" t="str">
        <f t="shared" si="11"/>
        <v>A</v>
      </c>
      <c r="Z12" s="12" t="str">
        <f t="shared" si="10"/>
        <v>25%</v>
      </c>
    </row>
    <row r="13" ht="20" customHeight="1" spans="1:26">
      <c r="A13" s="4">
        <v>10</v>
      </c>
      <c r="B13" s="13" t="s">
        <v>23</v>
      </c>
      <c r="C13" s="6" t="s">
        <v>139</v>
      </c>
      <c r="D13" s="6">
        <v>330075.3</v>
      </c>
      <c r="E13" s="6">
        <v>287469</v>
      </c>
      <c r="F13" s="7">
        <f t="shared" si="0"/>
        <v>0.870919453833716</v>
      </c>
      <c r="G13" s="8">
        <f t="shared" si="1"/>
        <v>21.7729863458429</v>
      </c>
      <c r="H13" s="9">
        <v>-0.4616</v>
      </c>
      <c r="I13" s="9">
        <v>-0.3473</v>
      </c>
      <c r="J13" s="10" t="str">
        <f t="shared" si="2"/>
        <v>10</v>
      </c>
      <c r="K13" s="10" t="str">
        <f t="shared" si="3"/>
        <v>10</v>
      </c>
      <c r="L13" s="6">
        <v>330075.3</v>
      </c>
      <c r="M13" s="6">
        <v>0</v>
      </c>
      <c r="N13" s="14">
        <v>0</v>
      </c>
      <c r="O13" s="10" t="str">
        <f t="shared" si="4"/>
        <v>20</v>
      </c>
      <c r="P13" s="9">
        <v>0.0162</v>
      </c>
      <c r="Q13" s="10" t="str">
        <f t="shared" si="5"/>
        <v>20</v>
      </c>
      <c r="R13" s="6">
        <v>0</v>
      </c>
      <c r="S13" s="6">
        <v>1</v>
      </c>
      <c r="T13" s="6">
        <v>1</v>
      </c>
      <c r="U13" s="6">
        <v>0</v>
      </c>
      <c r="V13" s="6">
        <f t="shared" si="6"/>
        <v>2</v>
      </c>
      <c r="W13" s="11">
        <f t="shared" si="7"/>
        <v>9</v>
      </c>
      <c r="X13" s="10">
        <f t="shared" si="8"/>
        <v>90.7729863458429</v>
      </c>
      <c r="Y13" s="6" t="str">
        <f t="shared" si="11"/>
        <v>A</v>
      </c>
      <c r="Z13" s="12" t="str">
        <f t="shared" si="10"/>
        <v>25%</v>
      </c>
    </row>
    <row r="14" ht="20" customHeight="1" spans="1:26">
      <c r="A14" s="4">
        <v>11</v>
      </c>
      <c r="B14" s="13" t="s">
        <v>18</v>
      </c>
      <c r="C14" s="6" t="s">
        <v>139</v>
      </c>
      <c r="D14" s="6">
        <v>969361.2</v>
      </c>
      <c r="E14" s="6">
        <v>952511</v>
      </c>
      <c r="F14" s="7">
        <f t="shared" si="0"/>
        <v>0.982617212242454</v>
      </c>
      <c r="G14" s="8">
        <f t="shared" si="1"/>
        <v>24.5654303060614</v>
      </c>
      <c r="H14" s="9">
        <v>-0.357373152946535</v>
      </c>
      <c r="I14" s="9">
        <v>-0.224500271553369</v>
      </c>
      <c r="J14" s="10" t="str">
        <f t="shared" si="2"/>
        <v>10</v>
      </c>
      <c r="K14" s="10" t="str">
        <f t="shared" si="3"/>
        <v>10</v>
      </c>
      <c r="L14" s="6">
        <v>969361.2</v>
      </c>
      <c r="M14" s="6">
        <v>0</v>
      </c>
      <c r="N14" s="14">
        <v>0</v>
      </c>
      <c r="O14" s="10" t="str">
        <f t="shared" si="4"/>
        <v>20</v>
      </c>
      <c r="P14" s="9">
        <v>0.0022</v>
      </c>
      <c r="Q14" s="10" t="str">
        <f t="shared" si="5"/>
        <v>20</v>
      </c>
      <c r="R14" s="6">
        <v>0</v>
      </c>
      <c r="S14" s="6">
        <v>2</v>
      </c>
      <c r="T14" s="6">
        <v>1</v>
      </c>
      <c r="U14" s="6">
        <v>0</v>
      </c>
      <c r="V14" s="6">
        <f t="shared" si="6"/>
        <v>3</v>
      </c>
      <c r="W14" s="11">
        <f t="shared" si="7"/>
        <v>6</v>
      </c>
      <c r="X14" s="10">
        <f t="shared" si="8"/>
        <v>90.5654303060614</v>
      </c>
      <c r="Y14" s="6" t="str">
        <f t="shared" si="11"/>
        <v>A</v>
      </c>
      <c r="Z14" s="12" t="str">
        <f t="shared" si="10"/>
        <v>25%</v>
      </c>
    </row>
    <row r="15" ht="20" customHeight="1" spans="1:26">
      <c r="A15" s="4">
        <v>12</v>
      </c>
      <c r="B15" s="13" t="s">
        <v>48</v>
      </c>
      <c r="C15" s="6" t="s">
        <v>140</v>
      </c>
      <c r="D15" s="6">
        <v>749972.28</v>
      </c>
      <c r="E15" s="6">
        <v>660780.68</v>
      </c>
      <c r="F15" s="7">
        <f t="shared" si="0"/>
        <v>0.88107347114216</v>
      </c>
      <c r="G15" s="8">
        <f t="shared" si="1"/>
        <v>22.026836778554</v>
      </c>
      <c r="H15" s="9">
        <v>0.029</v>
      </c>
      <c r="I15" s="9">
        <v>0.0313</v>
      </c>
      <c r="J15" s="10">
        <f t="shared" si="2"/>
        <v>9.275</v>
      </c>
      <c r="K15" s="10">
        <f t="shared" si="3"/>
        <v>9.2175</v>
      </c>
      <c r="L15" s="6">
        <v>749972.28</v>
      </c>
      <c r="M15" s="6">
        <v>0</v>
      </c>
      <c r="N15" s="14">
        <v>0</v>
      </c>
      <c r="O15" s="10" t="str">
        <f t="shared" si="4"/>
        <v>20</v>
      </c>
      <c r="P15" s="9">
        <v>0.0207</v>
      </c>
      <c r="Q15" s="10" t="str">
        <f t="shared" si="5"/>
        <v>20</v>
      </c>
      <c r="R15" s="6">
        <v>1</v>
      </c>
      <c r="S15" s="6">
        <v>1</v>
      </c>
      <c r="T15" s="6">
        <v>0</v>
      </c>
      <c r="U15" s="6">
        <v>0</v>
      </c>
      <c r="V15" s="6">
        <f t="shared" si="6"/>
        <v>2</v>
      </c>
      <c r="W15" s="11">
        <f t="shared" si="7"/>
        <v>9</v>
      </c>
      <c r="X15" s="10">
        <f t="shared" si="8"/>
        <v>89.519336778554</v>
      </c>
      <c r="Y15" s="6" t="s">
        <v>17</v>
      </c>
      <c r="Z15" s="12" t="str">
        <f t="shared" si="10"/>
        <v>0</v>
      </c>
    </row>
    <row r="16" ht="20" customHeight="1" spans="1:26">
      <c r="A16" s="4">
        <v>13</v>
      </c>
      <c r="B16" s="13" t="s">
        <v>46</v>
      </c>
      <c r="C16" s="6" t="s">
        <v>139</v>
      </c>
      <c r="D16" s="6">
        <v>3032545.39</v>
      </c>
      <c r="E16" s="6">
        <v>2702238.39</v>
      </c>
      <c r="F16" s="7">
        <f t="shared" si="0"/>
        <v>0.891079289006124</v>
      </c>
      <c r="G16" s="8">
        <f t="shared" si="1"/>
        <v>22.2769822251531</v>
      </c>
      <c r="H16" s="9">
        <v>-0.1923</v>
      </c>
      <c r="I16" s="9">
        <v>0.0713</v>
      </c>
      <c r="J16" s="10" t="str">
        <f t="shared" si="2"/>
        <v>10</v>
      </c>
      <c r="K16" s="10">
        <f t="shared" si="3"/>
        <v>8.2175</v>
      </c>
      <c r="L16" s="6">
        <v>3032545.39</v>
      </c>
      <c r="M16" s="6">
        <v>0</v>
      </c>
      <c r="N16" s="14">
        <v>0</v>
      </c>
      <c r="O16" s="10" t="str">
        <f t="shared" si="4"/>
        <v>20</v>
      </c>
      <c r="P16" s="9">
        <v>0.0105</v>
      </c>
      <c r="Q16" s="10" t="str">
        <f t="shared" si="5"/>
        <v>20</v>
      </c>
      <c r="R16" s="6">
        <v>0</v>
      </c>
      <c r="S16" s="6">
        <v>1</v>
      </c>
      <c r="T16" s="6">
        <v>1</v>
      </c>
      <c r="U16" s="6">
        <v>0</v>
      </c>
      <c r="V16" s="6">
        <f t="shared" si="6"/>
        <v>2</v>
      </c>
      <c r="W16" s="11">
        <f t="shared" si="7"/>
        <v>9</v>
      </c>
      <c r="X16" s="10">
        <f t="shared" si="8"/>
        <v>89.4944822251531</v>
      </c>
      <c r="Y16" s="6" t="str">
        <f t="shared" ref="Y16:Y23" si="12">IF(X16&gt;=90,"A",IF(X16&gt;=80,"B",IF(X16&gt;=70,"C",IF(X16&gt;=60,"D","E"))))</f>
        <v>B</v>
      </c>
      <c r="Z16" s="12" t="str">
        <f t="shared" si="10"/>
        <v>20%</v>
      </c>
    </row>
    <row r="17" ht="20" customHeight="1" spans="1:26">
      <c r="A17" s="4">
        <v>14</v>
      </c>
      <c r="B17" s="13" t="s">
        <v>89</v>
      </c>
      <c r="C17" s="6" t="s">
        <v>139</v>
      </c>
      <c r="D17" s="6">
        <v>107593.56</v>
      </c>
      <c r="E17" s="6">
        <v>95480.65</v>
      </c>
      <c r="F17" s="7">
        <f t="shared" si="0"/>
        <v>0.88741974891434</v>
      </c>
      <c r="G17" s="8">
        <f t="shared" si="1"/>
        <v>22.1854937228585</v>
      </c>
      <c r="H17" s="9">
        <v>-0.0638</v>
      </c>
      <c r="I17" s="9">
        <v>-0.0107</v>
      </c>
      <c r="J17" s="10" t="str">
        <f t="shared" si="2"/>
        <v>10</v>
      </c>
      <c r="K17" s="10" t="str">
        <f t="shared" si="3"/>
        <v>10</v>
      </c>
      <c r="L17" s="6">
        <v>107593.56</v>
      </c>
      <c r="M17" s="6">
        <v>0</v>
      </c>
      <c r="N17" s="14">
        <v>0</v>
      </c>
      <c r="O17" s="10" t="str">
        <f t="shared" si="4"/>
        <v>20</v>
      </c>
      <c r="P17" s="9">
        <v>0.0068</v>
      </c>
      <c r="Q17" s="10" t="str">
        <f t="shared" si="5"/>
        <v>20</v>
      </c>
      <c r="R17" s="6">
        <v>0</v>
      </c>
      <c r="S17" s="6">
        <v>1</v>
      </c>
      <c r="T17" s="6">
        <v>2</v>
      </c>
      <c r="U17" s="6">
        <v>0</v>
      </c>
      <c r="V17" s="6">
        <f t="shared" si="6"/>
        <v>3</v>
      </c>
      <c r="W17" s="11">
        <f t="shared" si="7"/>
        <v>6</v>
      </c>
      <c r="X17" s="10">
        <f t="shared" si="8"/>
        <v>88.1854937228585</v>
      </c>
      <c r="Y17" s="6" t="str">
        <f t="shared" si="12"/>
        <v>B</v>
      </c>
      <c r="Z17" s="12" t="str">
        <f t="shared" si="10"/>
        <v>20%</v>
      </c>
    </row>
    <row r="18" ht="20" customHeight="1" spans="1:26">
      <c r="A18" s="4">
        <v>15</v>
      </c>
      <c r="B18" s="13" t="s">
        <v>96</v>
      </c>
      <c r="C18" s="6" t="s">
        <v>139</v>
      </c>
      <c r="D18" s="6">
        <v>259742.04</v>
      </c>
      <c r="E18" s="6">
        <v>259742.04</v>
      </c>
      <c r="F18" s="7">
        <f t="shared" si="0"/>
        <v>1</v>
      </c>
      <c r="G18" s="8">
        <f t="shared" si="1"/>
        <v>25</v>
      </c>
      <c r="H18" s="9">
        <v>-0.0614693589334615</v>
      </c>
      <c r="I18" s="9">
        <v>-0.0923591873685338</v>
      </c>
      <c r="J18" s="10" t="str">
        <f t="shared" si="2"/>
        <v>10</v>
      </c>
      <c r="K18" s="10" t="str">
        <f t="shared" si="3"/>
        <v>10</v>
      </c>
      <c r="L18" s="6">
        <v>259742.04</v>
      </c>
      <c r="M18" s="6">
        <v>0</v>
      </c>
      <c r="N18" s="14">
        <v>0</v>
      </c>
      <c r="O18" s="10" t="str">
        <f t="shared" si="4"/>
        <v>20</v>
      </c>
      <c r="P18" s="9">
        <v>0.0196</v>
      </c>
      <c r="Q18" s="10" t="str">
        <f t="shared" si="5"/>
        <v>20</v>
      </c>
      <c r="R18" s="6">
        <v>0</v>
      </c>
      <c r="S18" s="6">
        <v>2</v>
      </c>
      <c r="T18" s="6">
        <v>2</v>
      </c>
      <c r="U18" s="6">
        <v>0</v>
      </c>
      <c r="V18" s="6">
        <f t="shared" si="6"/>
        <v>4</v>
      </c>
      <c r="W18" s="11">
        <f t="shared" si="7"/>
        <v>3</v>
      </c>
      <c r="X18" s="10">
        <f t="shared" si="8"/>
        <v>88</v>
      </c>
      <c r="Y18" s="6" t="str">
        <f t="shared" si="12"/>
        <v>B</v>
      </c>
      <c r="Z18" s="12" t="str">
        <f t="shared" si="10"/>
        <v>20%</v>
      </c>
    </row>
    <row r="19" ht="20" customHeight="1" spans="1:26">
      <c r="A19" s="4">
        <v>16</v>
      </c>
      <c r="B19" s="13" t="s">
        <v>95</v>
      </c>
      <c r="C19" s="6" t="s">
        <v>139</v>
      </c>
      <c r="D19" s="6">
        <v>660859.5</v>
      </c>
      <c r="E19" s="6">
        <v>660859.5</v>
      </c>
      <c r="F19" s="7">
        <f t="shared" si="0"/>
        <v>1</v>
      </c>
      <c r="G19" s="8">
        <f t="shared" si="1"/>
        <v>25</v>
      </c>
      <c r="H19" s="9">
        <v>-0.1808</v>
      </c>
      <c r="I19" s="9">
        <v>-0.1795</v>
      </c>
      <c r="J19" s="10" t="str">
        <f t="shared" si="2"/>
        <v>10</v>
      </c>
      <c r="K19" s="10" t="str">
        <f t="shared" si="3"/>
        <v>10</v>
      </c>
      <c r="L19" s="6">
        <v>660859.5</v>
      </c>
      <c r="M19" s="6">
        <v>0</v>
      </c>
      <c r="N19" s="14">
        <v>0</v>
      </c>
      <c r="O19" s="10" t="str">
        <f t="shared" si="4"/>
        <v>20</v>
      </c>
      <c r="P19" s="9">
        <v>0.0204</v>
      </c>
      <c r="Q19" s="10" t="str">
        <f t="shared" si="5"/>
        <v>20</v>
      </c>
      <c r="R19" s="6">
        <v>0</v>
      </c>
      <c r="S19" s="6">
        <v>2</v>
      </c>
      <c r="T19" s="6">
        <v>2</v>
      </c>
      <c r="U19" s="6">
        <v>0</v>
      </c>
      <c r="V19" s="6">
        <f t="shared" si="6"/>
        <v>4</v>
      </c>
      <c r="W19" s="11">
        <f t="shared" si="7"/>
        <v>3</v>
      </c>
      <c r="X19" s="10">
        <f t="shared" si="8"/>
        <v>88</v>
      </c>
      <c r="Y19" s="6" t="str">
        <f t="shared" si="12"/>
        <v>B</v>
      </c>
      <c r="Z19" s="12" t="str">
        <f t="shared" si="10"/>
        <v>20%</v>
      </c>
    </row>
    <row r="20" ht="20" customHeight="1" spans="1:26">
      <c r="A20" s="4">
        <v>17</v>
      </c>
      <c r="B20" s="13" t="s">
        <v>13</v>
      </c>
      <c r="C20" s="6" t="s">
        <v>139</v>
      </c>
      <c r="D20" s="6">
        <v>1796068.7</v>
      </c>
      <c r="E20" s="6">
        <v>1796068.7</v>
      </c>
      <c r="F20" s="7">
        <f t="shared" si="0"/>
        <v>1</v>
      </c>
      <c r="G20" s="8">
        <f t="shared" si="1"/>
        <v>25</v>
      </c>
      <c r="H20" s="9">
        <v>-0.1273</v>
      </c>
      <c r="I20" s="9">
        <v>-0.1795</v>
      </c>
      <c r="J20" s="10" t="str">
        <f t="shared" si="2"/>
        <v>10</v>
      </c>
      <c r="K20" s="10" t="str">
        <f t="shared" si="3"/>
        <v>10</v>
      </c>
      <c r="L20" s="6">
        <v>1796068.7</v>
      </c>
      <c r="M20" s="6">
        <v>0</v>
      </c>
      <c r="N20" s="14">
        <v>0</v>
      </c>
      <c r="O20" s="10" t="str">
        <f t="shared" si="4"/>
        <v>20</v>
      </c>
      <c r="P20" s="9">
        <v>0.006</v>
      </c>
      <c r="Q20" s="10" t="str">
        <f t="shared" si="5"/>
        <v>20</v>
      </c>
      <c r="R20" s="6">
        <v>0</v>
      </c>
      <c r="S20" s="6">
        <v>3</v>
      </c>
      <c r="T20" s="6">
        <v>2</v>
      </c>
      <c r="U20" s="6">
        <v>0</v>
      </c>
      <c r="V20" s="6">
        <f t="shared" si="6"/>
        <v>5</v>
      </c>
      <c r="W20" s="11" t="str">
        <f t="shared" si="7"/>
        <v>0</v>
      </c>
      <c r="X20" s="10">
        <f t="shared" si="8"/>
        <v>85</v>
      </c>
      <c r="Y20" s="6" t="str">
        <f t="shared" si="12"/>
        <v>B</v>
      </c>
      <c r="Z20" s="12" t="str">
        <f t="shared" si="10"/>
        <v>20%</v>
      </c>
    </row>
    <row r="21" ht="20" customHeight="1" spans="1:26">
      <c r="A21" s="4">
        <v>18</v>
      </c>
      <c r="B21" s="13" t="s">
        <v>93</v>
      </c>
      <c r="C21" s="6" t="s">
        <v>139</v>
      </c>
      <c r="D21" s="6">
        <v>555710.6</v>
      </c>
      <c r="E21" s="6">
        <v>540339.04</v>
      </c>
      <c r="F21" s="7">
        <f t="shared" si="0"/>
        <v>0.972338911656535</v>
      </c>
      <c r="G21" s="8">
        <f t="shared" si="1"/>
        <v>24.3084727914134</v>
      </c>
      <c r="H21" s="9">
        <v>-0.2165</v>
      </c>
      <c r="I21" s="9">
        <v>-0.0625</v>
      </c>
      <c r="J21" s="10" t="str">
        <f t="shared" si="2"/>
        <v>10</v>
      </c>
      <c r="K21" s="10" t="str">
        <f t="shared" si="3"/>
        <v>10</v>
      </c>
      <c r="L21" s="6">
        <v>555710.6</v>
      </c>
      <c r="M21" s="6">
        <v>0</v>
      </c>
      <c r="N21" s="14">
        <v>0</v>
      </c>
      <c r="O21" s="10" t="str">
        <f t="shared" si="4"/>
        <v>20</v>
      </c>
      <c r="P21" s="9">
        <v>0.0087</v>
      </c>
      <c r="Q21" s="10" t="str">
        <f t="shared" si="5"/>
        <v>20</v>
      </c>
      <c r="R21" s="6">
        <v>0</v>
      </c>
      <c r="S21" s="6">
        <v>2</v>
      </c>
      <c r="T21" s="6">
        <v>3</v>
      </c>
      <c r="U21" s="6">
        <v>0</v>
      </c>
      <c r="V21" s="6">
        <f t="shared" si="6"/>
        <v>5</v>
      </c>
      <c r="W21" s="11" t="str">
        <f t="shared" si="7"/>
        <v>0</v>
      </c>
      <c r="X21" s="10">
        <f t="shared" si="8"/>
        <v>84.3084727914134</v>
      </c>
      <c r="Y21" s="6" t="str">
        <f t="shared" si="12"/>
        <v>B</v>
      </c>
      <c r="Z21" s="12" t="str">
        <f t="shared" si="10"/>
        <v>20%</v>
      </c>
    </row>
    <row r="22" ht="20" customHeight="1" spans="1:26">
      <c r="A22" s="4">
        <v>19</v>
      </c>
      <c r="B22" s="13" t="s">
        <v>41</v>
      </c>
      <c r="C22" s="6" t="s">
        <v>139</v>
      </c>
      <c r="D22" s="6">
        <v>13734.75</v>
      </c>
      <c r="E22" s="6">
        <v>13734.75</v>
      </c>
      <c r="F22" s="7">
        <f t="shared" si="0"/>
        <v>1</v>
      </c>
      <c r="G22" s="8">
        <f t="shared" si="1"/>
        <v>25</v>
      </c>
      <c r="H22" s="9">
        <v>0.07089662</v>
      </c>
      <c r="I22" s="9">
        <v>0.344744</v>
      </c>
      <c r="J22" s="10">
        <f t="shared" si="2"/>
        <v>8.2275845</v>
      </c>
      <c r="K22" s="10">
        <f t="shared" si="3"/>
        <v>1.3814</v>
      </c>
      <c r="L22" s="6">
        <v>13734.75</v>
      </c>
      <c r="M22" s="6">
        <v>0</v>
      </c>
      <c r="N22" s="14">
        <v>0</v>
      </c>
      <c r="O22" s="10" t="str">
        <f t="shared" si="4"/>
        <v>20</v>
      </c>
      <c r="P22" s="9">
        <v>0.0264</v>
      </c>
      <c r="Q22" s="10" t="str">
        <f t="shared" si="5"/>
        <v>20</v>
      </c>
      <c r="R22" s="6">
        <v>0</v>
      </c>
      <c r="S22" s="6">
        <v>1</v>
      </c>
      <c r="T22" s="6">
        <v>1</v>
      </c>
      <c r="U22" s="6">
        <v>0</v>
      </c>
      <c r="V22" s="6">
        <f t="shared" si="6"/>
        <v>2</v>
      </c>
      <c r="W22" s="11">
        <f t="shared" si="7"/>
        <v>9</v>
      </c>
      <c r="X22" s="10">
        <f t="shared" si="8"/>
        <v>83.6089845</v>
      </c>
      <c r="Y22" s="6" t="str">
        <f t="shared" si="12"/>
        <v>B</v>
      </c>
      <c r="Z22" s="12" t="str">
        <f t="shared" si="10"/>
        <v>20%</v>
      </c>
    </row>
    <row r="23" ht="20" customHeight="1" spans="1:26">
      <c r="A23" s="4">
        <v>20</v>
      </c>
      <c r="B23" s="13" t="s">
        <v>76</v>
      </c>
      <c r="C23" s="6" t="s">
        <v>139</v>
      </c>
      <c r="D23" s="6">
        <v>1704743.35</v>
      </c>
      <c r="E23" s="6">
        <v>1496243.35</v>
      </c>
      <c r="F23" s="7">
        <f t="shared" si="0"/>
        <v>0.877694199540359</v>
      </c>
      <c r="G23" s="8">
        <f t="shared" si="1"/>
        <v>21.942354988509</v>
      </c>
      <c r="H23" s="9">
        <v>-0.2035</v>
      </c>
      <c r="I23" s="9">
        <v>-0.1179</v>
      </c>
      <c r="J23" s="10" t="str">
        <f t="shared" si="2"/>
        <v>10</v>
      </c>
      <c r="K23" s="10" t="str">
        <f t="shared" si="3"/>
        <v>10</v>
      </c>
      <c r="L23" s="6">
        <v>1704743.35</v>
      </c>
      <c r="M23" s="6">
        <v>0</v>
      </c>
      <c r="N23" s="14">
        <v>0</v>
      </c>
      <c r="O23" s="10" t="str">
        <f t="shared" si="4"/>
        <v>20</v>
      </c>
      <c r="P23" s="9">
        <v>0.0242</v>
      </c>
      <c r="Q23" s="10" t="str">
        <f t="shared" si="5"/>
        <v>20</v>
      </c>
      <c r="R23" s="6">
        <v>0</v>
      </c>
      <c r="S23" s="6">
        <v>4</v>
      </c>
      <c r="T23" s="6">
        <v>2</v>
      </c>
      <c r="U23" s="6">
        <v>0</v>
      </c>
      <c r="V23" s="6">
        <f t="shared" si="6"/>
        <v>6</v>
      </c>
      <c r="W23" s="11" t="str">
        <f t="shared" si="7"/>
        <v>0</v>
      </c>
      <c r="X23" s="10">
        <f t="shared" si="8"/>
        <v>81.942354988509</v>
      </c>
      <c r="Y23" s="6" t="str">
        <f t="shared" si="12"/>
        <v>B</v>
      </c>
      <c r="Z23" s="12" t="str">
        <f t="shared" si="10"/>
        <v>20%</v>
      </c>
    </row>
    <row r="24" ht="20" customHeight="1" spans="1:26">
      <c r="A24" s="4">
        <v>21</v>
      </c>
      <c r="B24" s="13" t="s">
        <v>49</v>
      </c>
      <c r="C24" s="6" t="s">
        <v>140</v>
      </c>
      <c r="D24" s="6">
        <v>18425.32</v>
      </c>
      <c r="E24" s="6">
        <v>3905.32</v>
      </c>
      <c r="F24" s="7">
        <f t="shared" si="0"/>
        <v>0.21195398505969</v>
      </c>
      <c r="G24" s="8">
        <f t="shared" si="1"/>
        <v>5.29884962649224</v>
      </c>
      <c r="H24" s="9">
        <v>-0.1315</v>
      </c>
      <c r="I24" s="9">
        <v>-0.0426</v>
      </c>
      <c r="J24" s="10" t="str">
        <f t="shared" si="2"/>
        <v>10</v>
      </c>
      <c r="K24" s="10" t="str">
        <f t="shared" si="3"/>
        <v>10</v>
      </c>
      <c r="L24" s="6">
        <v>18425.32</v>
      </c>
      <c r="M24" s="6">
        <v>0</v>
      </c>
      <c r="N24" s="14">
        <v>0</v>
      </c>
      <c r="O24" s="10" t="str">
        <f t="shared" si="4"/>
        <v>20</v>
      </c>
      <c r="P24" s="9">
        <v>0.012</v>
      </c>
      <c r="Q24" s="10" t="str">
        <f t="shared" si="5"/>
        <v>20</v>
      </c>
      <c r="R24" s="6">
        <v>1</v>
      </c>
      <c r="S24" s="6">
        <v>1</v>
      </c>
      <c r="T24" s="6">
        <v>0</v>
      </c>
      <c r="U24" s="6">
        <v>0</v>
      </c>
      <c r="V24" s="6">
        <f t="shared" si="6"/>
        <v>2</v>
      </c>
      <c r="W24" s="11">
        <f t="shared" si="7"/>
        <v>9</v>
      </c>
      <c r="X24" s="10">
        <f t="shared" si="8"/>
        <v>74.2988496264922</v>
      </c>
      <c r="Y24" s="6" t="s">
        <v>17</v>
      </c>
      <c r="Z24" s="12" t="str">
        <f t="shared" si="10"/>
        <v>0</v>
      </c>
    </row>
    <row r="25" ht="20" customHeight="1" spans="1:26">
      <c r="A25" s="4">
        <v>22</v>
      </c>
      <c r="B25" s="13" t="s">
        <v>35</v>
      </c>
      <c r="C25" s="6" t="s">
        <v>139</v>
      </c>
      <c r="D25" s="6">
        <v>24566.56</v>
      </c>
      <c r="E25" s="6">
        <v>24566.56</v>
      </c>
      <c r="F25" s="7">
        <f t="shared" si="0"/>
        <v>1</v>
      </c>
      <c r="G25" s="8">
        <f t="shared" si="1"/>
        <v>25</v>
      </c>
      <c r="H25" s="9">
        <v>0.2258</v>
      </c>
      <c r="I25" s="9">
        <v>0.2196</v>
      </c>
      <c r="J25" s="10">
        <f t="shared" si="2"/>
        <v>4.355</v>
      </c>
      <c r="K25" s="10">
        <f t="shared" si="3"/>
        <v>4.51</v>
      </c>
      <c r="L25" s="6">
        <v>24566.56</v>
      </c>
      <c r="M25" s="6">
        <v>0</v>
      </c>
      <c r="N25" s="14">
        <v>0</v>
      </c>
      <c r="O25" s="10" t="str">
        <f t="shared" si="4"/>
        <v>20</v>
      </c>
      <c r="P25" s="9">
        <v>0.0377</v>
      </c>
      <c r="Q25" s="10" t="str">
        <f t="shared" si="5"/>
        <v>20</v>
      </c>
      <c r="R25" s="6">
        <v>0</v>
      </c>
      <c r="S25" s="6">
        <v>2</v>
      </c>
      <c r="T25" s="6">
        <v>3</v>
      </c>
      <c r="U25" s="6">
        <v>0</v>
      </c>
      <c r="V25" s="6">
        <f t="shared" si="6"/>
        <v>5</v>
      </c>
      <c r="W25" s="11" t="str">
        <f t="shared" si="7"/>
        <v>0</v>
      </c>
      <c r="X25" s="10">
        <f t="shared" si="8"/>
        <v>73.865</v>
      </c>
      <c r="Y25" s="6" t="str">
        <f t="shared" ref="Y25:Y32" si="13">IF(X25&gt;=90,"A",IF(X25&gt;=80,"B",IF(X25&gt;=70,"C",IF(X25&gt;=60,"D","E"))))</f>
        <v>C</v>
      </c>
      <c r="Z25" s="12" t="str">
        <f t="shared" si="10"/>
        <v>15%</v>
      </c>
    </row>
    <row r="26" ht="20" customHeight="1" spans="1:26">
      <c r="A26" s="4">
        <v>23</v>
      </c>
      <c r="B26" s="13" t="s">
        <v>52</v>
      </c>
      <c r="C26" s="6" t="s">
        <v>140</v>
      </c>
      <c r="D26" s="6">
        <v>0</v>
      </c>
      <c r="E26" s="6">
        <v>0</v>
      </c>
      <c r="F26" s="7">
        <v>0</v>
      </c>
      <c r="G26" s="8">
        <f t="shared" si="1"/>
        <v>0</v>
      </c>
      <c r="H26" s="9">
        <v>-0.03</v>
      </c>
      <c r="I26" s="9">
        <v>-0.15</v>
      </c>
      <c r="J26" s="10" t="str">
        <f t="shared" si="2"/>
        <v>10</v>
      </c>
      <c r="K26" s="10" t="str">
        <f t="shared" si="3"/>
        <v>10</v>
      </c>
      <c r="L26" s="6">
        <v>0</v>
      </c>
      <c r="M26" s="6">
        <v>0</v>
      </c>
      <c r="N26" s="14">
        <v>0</v>
      </c>
      <c r="O26" s="10" t="str">
        <f t="shared" si="4"/>
        <v>20</v>
      </c>
      <c r="P26" s="9">
        <v>0.0113</v>
      </c>
      <c r="Q26" s="10" t="str">
        <f t="shared" si="5"/>
        <v>20</v>
      </c>
      <c r="R26" s="6">
        <v>1</v>
      </c>
      <c r="S26" s="6">
        <v>0</v>
      </c>
      <c r="T26" s="6">
        <v>0</v>
      </c>
      <c r="U26" s="6">
        <v>0</v>
      </c>
      <c r="V26" s="6">
        <f t="shared" si="6"/>
        <v>1</v>
      </c>
      <c r="W26" s="11">
        <f t="shared" si="7"/>
        <v>12</v>
      </c>
      <c r="X26" s="10">
        <f t="shared" si="8"/>
        <v>72</v>
      </c>
      <c r="Y26" s="6" t="s">
        <v>17</v>
      </c>
      <c r="Z26" s="12" t="str">
        <f t="shared" si="10"/>
        <v>0</v>
      </c>
    </row>
    <row r="27" ht="20" customHeight="1" spans="1:26">
      <c r="A27" s="4">
        <v>24</v>
      </c>
      <c r="B27" s="13" t="s">
        <v>62</v>
      </c>
      <c r="C27" s="6" t="s">
        <v>139</v>
      </c>
      <c r="D27" s="6">
        <v>4691.52</v>
      </c>
      <c r="E27" s="6">
        <v>0</v>
      </c>
      <c r="F27" s="7">
        <f t="shared" ref="F27:F38" si="14">E27/D27</f>
        <v>0</v>
      </c>
      <c r="G27" s="8">
        <f t="shared" si="1"/>
        <v>0</v>
      </c>
      <c r="H27" s="9">
        <v>-0.301989463593745</v>
      </c>
      <c r="I27" s="9">
        <v>-0.0893953880553207</v>
      </c>
      <c r="J27" s="10" t="str">
        <f t="shared" si="2"/>
        <v>10</v>
      </c>
      <c r="K27" s="10" t="str">
        <f t="shared" si="3"/>
        <v>10</v>
      </c>
      <c r="L27" s="6">
        <v>4691.52</v>
      </c>
      <c r="M27" s="6">
        <v>0</v>
      </c>
      <c r="N27" s="14">
        <v>0</v>
      </c>
      <c r="O27" s="10" t="str">
        <f t="shared" si="4"/>
        <v>20</v>
      </c>
      <c r="P27" s="9">
        <v>0.0268</v>
      </c>
      <c r="Q27" s="10" t="str">
        <f t="shared" si="5"/>
        <v>20</v>
      </c>
      <c r="R27" s="6">
        <v>0</v>
      </c>
      <c r="S27" s="6">
        <v>1</v>
      </c>
      <c r="T27" s="6">
        <v>0</v>
      </c>
      <c r="U27" s="6">
        <v>0</v>
      </c>
      <c r="V27" s="6">
        <f t="shared" si="6"/>
        <v>1</v>
      </c>
      <c r="W27" s="11">
        <f t="shared" si="7"/>
        <v>12</v>
      </c>
      <c r="X27" s="10">
        <f t="shared" si="8"/>
        <v>72</v>
      </c>
      <c r="Y27" s="6" t="str">
        <f t="shared" si="13"/>
        <v>C</v>
      </c>
      <c r="Z27" s="12" t="str">
        <f t="shared" si="10"/>
        <v>15%</v>
      </c>
    </row>
    <row r="28" ht="20" customHeight="1" spans="1:26">
      <c r="A28" s="4">
        <v>25</v>
      </c>
      <c r="B28" s="13" t="s">
        <v>61</v>
      </c>
      <c r="C28" s="6" t="s">
        <v>139</v>
      </c>
      <c r="D28" s="6">
        <v>274183.1</v>
      </c>
      <c r="E28" s="6">
        <v>0</v>
      </c>
      <c r="F28" s="7">
        <f t="shared" si="14"/>
        <v>0</v>
      </c>
      <c r="G28" s="8">
        <f t="shared" si="1"/>
        <v>0</v>
      </c>
      <c r="H28" s="9">
        <v>-0.017</v>
      </c>
      <c r="I28" s="9">
        <v>-0.023</v>
      </c>
      <c r="J28" s="10" t="str">
        <f t="shared" si="2"/>
        <v>10</v>
      </c>
      <c r="K28" s="10" t="str">
        <f t="shared" si="3"/>
        <v>10</v>
      </c>
      <c r="L28" s="6">
        <v>274183.1</v>
      </c>
      <c r="M28" s="6">
        <v>0</v>
      </c>
      <c r="N28" s="14">
        <v>0</v>
      </c>
      <c r="O28" s="10" t="str">
        <f t="shared" si="4"/>
        <v>20</v>
      </c>
      <c r="P28" s="9">
        <v>0.009</v>
      </c>
      <c r="Q28" s="10" t="str">
        <f t="shared" si="5"/>
        <v>20</v>
      </c>
      <c r="R28" s="6">
        <v>0</v>
      </c>
      <c r="S28" s="6">
        <v>1</v>
      </c>
      <c r="T28" s="6">
        <v>0</v>
      </c>
      <c r="U28" s="6">
        <v>0</v>
      </c>
      <c r="V28" s="6">
        <f t="shared" si="6"/>
        <v>1</v>
      </c>
      <c r="W28" s="11">
        <f t="shared" si="7"/>
        <v>12</v>
      </c>
      <c r="X28" s="10">
        <f t="shared" si="8"/>
        <v>72</v>
      </c>
      <c r="Y28" s="6" t="str">
        <f t="shared" si="13"/>
        <v>C</v>
      </c>
      <c r="Z28" s="12" t="str">
        <f t="shared" si="10"/>
        <v>15%</v>
      </c>
    </row>
    <row r="29" ht="20" customHeight="1" spans="1:26">
      <c r="A29" s="4">
        <v>26</v>
      </c>
      <c r="B29" s="13" t="s">
        <v>57</v>
      </c>
      <c r="C29" s="6" t="s">
        <v>139</v>
      </c>
      <c r="D29" s="6">
        <v>57432.9</v>
      </c>
      <c r="E29" s="6">
        <v>0</v>
      </c>
      <c r="F29" s="7">
        <f t="shared" si="14"/>
        <v>0</v>
      </c>
      <c r="G29" s="8">
        <f t="shared" si="1"/>
        <v>0</v>
      </c>
      <c r="H29" s="9">
        <v>-0.3224</v>
      </c>
      <c r="I29" s="9">
        <v>-0.0088</v>
      </c>
      <c r="J29" s="10" t="str">
        <f t="shared" si="2"/>
        <v>10</v>
      </c>
      <c r="K29" s="10" t="str">
        <f t="shared" si="3"/>
        <v>10</v>
      </c>
      <c r="L29" s="6">
        <v>57432.9</v>
      </c>
      <c r="M29" s="6">
        <v>0</v>
      </c>
      <c r="N29" s="14">
        <v>0</v>
      </c>
      <c r="O29" s="10" t="str">
        <f t="shared" si="4"/>
        <v>20</v>
      </c>
      <c r="P29" s="9">
        <v>0.0179</v>
      </c>
      <c r="Q29" s="10" t="str">
        <f t="shared" si="5"/>
        <v>20</v>
      </c>
      <c r="R29" s="6">
        <v>0</v>
      </c>
      <c r="S29" s="6">
        <v>1</v>
      </c>
      <c r="T29" s="6">
        <v>0</v>
      </c>
      <c r="U29" s="6">
        <v>0</v>
      </c>
      <c r="V29" s="6">
        <f t="shared" si="6"/>
        <v>1</v>
      </c>
      <c r="W29" s="11">
        <f t="shared" si="7"/>
        <v>12</v>
      </c>
      <c r="X29" s="10">
        <f t="shared" si="8"/>
        <v>72</v>
      </c>
      <c r="Y29" s="6" t="str">
        <f t="shared" si="13"/>
        <v>C</v>
      </c>
      <c r="Z29" s="12" t="str">
        <f t="shared" si="10"/>
        <v>15%</v>
      </c>
    </row>
    <row r="30" ht="20" customHeight="1" spans="1:26">
      <c r="A30" s="4">
        <v>27</v>
      </c>
      <c r="B30" s="13" t="s">
        <v>103</v>
      </c>
      <c r="C30" s="6" t="s">
        <v>139</v>
      </c>
      <c r="D30" s="6">
        <v>6157.88</v>
      </c>
      <c r="E30" s="6">
        <v>0</v>
      </c>
      <c r="F30" s="7">
        <f t="shared" si="14"/>
        <v>0</v>
      </c>
      <c r="G30" s="8">
        <f t="shared" si="1"/>
        <v>0</v>
      </c>
      <c r="H30" s="9">
        <v>-0.0032</v>
      </c>
      <c r="I30" s="9">
        <v>-0.0016</v>
      </c>
      <c r="J30" s="10" t="str">
        <f t="shared" si="2"/>
        <v>10</v>
      </c>
      <c r="K30" s="10" t="str">
        <f t="shared" si="3"/>
        <v>10</v>
      </c>
      <c r="L30" s="6">
        <v>6157.88</v>
      </c>
      <c r="M30" s="6">
        <v>0</v>
      </c>
      <c r="N30" s="14">
        <v>0</v>
      </c>
      <c r="O30" s="10" t="str">
        <f t="shared" si="4"/>
        <v>20</v>
      </c>
      <c r="P30" s="9">
        <v>0.013</v>
      </c>
      <c r="Q30" s="10" t="str">
        <f t="shared" si="5"/>
        <v>20</v>
      </c>
      <c r="R30" s="6">
        <v>0</v>
      </c>
      <c r="S30" s="6">
        <v>1</v>
      </c>
      <c r="T30" s="6">
        <v>0</v>
      </c>
      <c r="U30" s="6">
        <v>0</v>
      </c>
      <c r="V30" s="6">
        <f t="shared" si="6"/>
        <v>1</v>
      </c>
      <c r="W30" s="11">
        <f t="shared" si="7"/>
        <v>12</v>
      </c>
      <c r="X30" s="10">
        <f t="shared" si="8"/>
        <v>72</v>
      </c>
      <c r="Y30" s="6" t="str">
        <f t="shared" si="13"/>
        <v>C</v>
      </c>
      <c r="Z30" s="12" t="str">
        <f t="shared" si="10"/>
        <v>15%</v>
      </c>
    </row>
    <row r="31" ht="20" customHeight="1" spans="1:26">
      <c r="A31" s="4">
        <v>28</v>
      </c>
      <c r="B31" s="13" t="s">
        <v>29</v>
      </c>
      <c r="C31" s="6" t="s">
        <v>139</v>
      </c>
      <c r="D31" s="6">
        <v>13946.6</v>
      </c>
      <c r="E31" s="6">
        <v>0</v>
      </c>
      <c r="F31" s="7">
        <f t="shared" si="14"/>
        <v>0</v>
      </c>
      <c r="G31" s="8">
        <f t="shared" si="1"/>
        <v>0</v>
      </c>
      <c r="H31" s="9">
        <v>-0.006889</v>
      </c>
      <c r="I31" s="9">
        <v>-0.001368</v>
      </c>
      <c r="J31" s="10" t="str">
        <f t="shared" si="2"/>
        <v>10</v>
      </c>
      <c r="K31" s="10" t="str">
        <f t="shared" si="3"/>
        <v>10</v>
      </c>
      <c r="L31" s="6">
        <v>13946.6</v>
      </c>
      <c r="M31" s="6">
        <v>0</v>
      </c>
      <c r="N31" s="14">
        <v>0</v>
      </c>
      <c r="O31" s="10" t="str">
        <f t="shared" si="4"/>
        <v>20</v>
      </c>
      <c r="P31" s="9">
        <v>0.013</v>
      </c>
      <c r="Q31" s="10" t="str">
        <f t="shared" si="5"/>
        <v>20</v>
      </c>
      <c r="R31" s="6">
        <v>0</v>
      </c>
      <c r="S31" s="6">
        <v>1</v>
      </c>
      <c r="T31" s="6">
        <v>0</v>
      </c>
      <c r="U31" s="6">
        <v>0</v>
      </c>
      <c r="V31" s="6">
        <f t="shared" si="6"/>
        <v>1</v>
      </c>
      <c r="W31" s="11">
        <f t="shared" si="7"/>
        <v>12</v>
      </c>
      <c r="X31" s="10">
        <f t="shared" si="8"/>
        <v>72</v>
      </c>
      <c r="Y31" s="6" t="str">
        <f t="shared" si="13"/>
        <v>C</v>
      </c>
      <c r="Z31" s="12" t="str">
        <f t="shared" si="10"/>
        <v>15%</v>
      </c>
    </row>
    <row r="32" ht="20" customHeight="1" spans="1:26">
      <c r="A32" s="4">
        <v>29</v>
      </c>
      <c r="B32" s="13" t="s">
        <v>60</v>
      </c>
      <c r="C32" s="6" t="s">
        <v>139</v>
      </c>
      <c r="D32" s="6">
        <v>39964.8</v>
      </c>
      <c r="E32" s="6">
        <v>0</v>
      </c>
      <c r="F32" s="7">
        <f t="shared" si="14"/>
        <v>0</v>
      </c>
      <c r="G32" s="8">
        <f t="shared" si="1"/>
        <v>0</v>
      </c>
      <c r="H32" s="9">
        <v>-0.0347</v>
      </c>
      <c r="I32" s="9">
        <v>-0.5393</v>
      </c>
      <c r="J32" s="10" t="str">
        <f t="shared" si="2"/>
        <v>10</v>
      </c>
      <c r="K32" s="10" t="str">
        <f t="shared" si="3"/>
        <v>10</v>
      </c>
      <c r="L32" s="6">
        <v>39964.8</v>
      </c>
      <c r="M32" s="6">
        <v>0</v>
      </c>
      <c r="N32" s="14">
        <v>0</v>
      </c>
      <c r="O32" s="10" t="str">
        <f t="shared" si="4"/>
        <v>20</v>
      </c>
      <c r="P32" s="9">
        <v>0.0398</v>
      </c>
      <c r="Q32" s="10" t="str">
        <f t="shared" si="5"/>
        <v>20</v>
      </c>
      <c r="R32" s="6">
        <v>0</v>
      </c>
      <c r="S32" s="6">
        <v>1</v>
      </c>
      <c r="T32" s="6">
        <v>1</v>
      </c>
      <c r="U32" s="6">
        <v>0</v>
      </c>
      <c r="V32" s="6">
        <f t="shared" si="6"/>
        <v>2</v>
      </c>
      <c r="W32" s="11">
        <f t="shared" si="7"/>
        <v>9</v>
      </c>
      <c r="X32" s="10">
        <f t="shared" si="8"/>
        <v>69</v>
      </c>
      <c r="Y32" s="6" t="str">
        <f t="shared" si="13"/>
        <v>D</v>
      </c>
      <c r="Z32" s="12" t="str">
        <f t="shared" si="10"/>
        <v>10%</v>
      </c>
    </row>
    <row r="33" ht="20" customHeight="1" spans="1:26">
      <c r="A33" s="4">
        <v>30</v>
      </c>
      <c r="B33" s="13" t="s">
        <v>27</v>
      </c>
      <c r="C33" s="6" t="s">
        <v>140</v>
      </c>
      <c r="D33" s="6">
        <v>22806.76</v>
      </c>
      <c r="E33" s="6">
        <v>0</v>
      </c>
      <c r="F33" s="7">
        <f t="shared" si="14"/>
        <v>0</v>
      </c>
      <c r="G33" s="8">
        <f t="shared" si="1"/>
        <v>0</v>
      </c>
      <c r="H33" s="9">
        <v>-0.4653</v>
      </c>
      <c r="I33" s="9">
        <v>-0.0543</v>
      </c>
      <c r="J33" s="10" t="str">
        <f t="shared" si="2"/>
        <v>10</v>
      </c>
      <c r="K33" s="10" t="str">
        <f t="shared" si="3"/>
        <v>10</v>
      </c>
      <c r="L33" s="6">
        <v>22806.76</v>
      </c>
      <c r="M33" s="6">
        <v>0</v>
      </c>
      <c r="N33" s="14">
        <v>0</v>
      </c>
      <c r="O33" s="10" t="str">
        <f t="shared" si="4"/>
        <v>20</v>
      </c>
      <c r="P33" s="9">
        <v>0.0021</v>
      </c>
      <c r="Q33" s="10" t="str">
        <f t="shared" si="5"/>
        <v>20</v>
      </c>
      <c r="R33" s="6">
        <v>1</v>
      </c>
      <c r="S33" s="6">
        <v>0</v>
      </c>
      <c r="T33" s="6">
        <v>1</v>
      </c>
      <c r="U33" s="6">
        <v>0</v>
      </c>
      <c r="V33" s="6">
        <f t="shared" si="6"/>
        <v>2</v>
      </c>
      <c r="W33" s="11">
        <f t="shared" si="7"/>
        <v>9</v>
      </c>
      <c r="X33" s="10">
        <f t="shared" si="8"/>
        <v>69</v>
      </c>
      <c r="Y33" s="6" t="s">
        <v>17</v>
      </c>
      <c r="Z33" s="12" t="str">
        <f t="shared" si="10"/>
        <v>0</v>
      </c>
    </row>
    <row r="34" ht="20" customHeight="1" spans="1:26">
      <c r="A34" s="4">
        <v>31</v>
      </c>
      <c r="B34" s="13" t="s">
        <v>104</v>
      </c>
      <c r="C34" s="6" t="s">
        <v>139</v>
      </c>
      <c r="D34" s="6">
        <v>12154.13</v>
      </c>
      <c r="E34" s="6">
        <v>0</v>
      </c>
      <c r="F34" s="7">
        <f t="shared" si="14"/>
        <v>0</v>
      </c>
      <c r="G34" s="8">
        <f t="shared" si="1"/>
        <v>0</v>
      </c>
      <c r="H34" s="9">
        <v>0.0038</v>
      </c>
      <c r="I34" s="9">
        <v>-0.0022</v>
      </c>
      <c r="J34" s="10">
        <f t="shared" si="2"/>
        <v>9.905</v>
      </c>
      <c r="K34" s="10" t="str">
        <f t="shared" si="3"/>
        <v>10</v>
      </c>
      <c r="L34" s="6">
        <v>12154.13</v>
      </c>
      <c r="M34" s="6">
        <v>0</v>
      </c>
      <c r="N34" s="14">
        <v>0</v>
      </c>
      <c r="O34" s="10" t="str">
        <f t="shared" si="4"/>
        <v>20</v>
      </c>
      <c r="P34" s="9">
        <v>0.0198</v>
      </c>
      <c r="Q34" s="10" t="str">
        <f t="shared" si="5"/>
        <v>20</v>
      </c>
      <c r="R34" s="6">
        <v>0</v>
      </c>
      <c r="S34" s="6">
        <v>1</v>
      </c>
      <c r="T34" s="6">
        <v>1</v>
      </c>
      <c r="U34" s="6">
        <v>0</v>
      </c>
      <c r="V34" s="6">
        <f t="shared" si="6"/>
        <v>2</v>
      </c>
      <c r="W34" s="11">
        <f t="shared" si="7"/>
        <v>9</v>
      </c>
      <c r="X34" s="10">
        <f t="shared" si="8"/>
        <v>68.905</v>
      </c>
      <c r="Y34" s="6" t="str">
        <f t="shared" ref="Y34:Y36" si="15">IF(X34&gt;=90,"A",IF(X34&gt;=80,"B",IF(X34&gt;=70,"C",IF(X34&gt;=60,"D","E"))))</f>
        <v>D</v>
      </c>
      <c r="Z34" s="12" t="str">
        <f t="shared" si="10"/>
        <v>10%</v>
      </c>
    </row>
    <row r="35" ht="20" customHeight="1" spans="1:26">
      <c r="A35" s="4">
        <v>32</v>
      </c>
      <c r="B35" s="13" t="s">
        <v>111</v>
      </c>
      <c r="C35" s="6" t="s">
        <v>139</v>
      </c>
      <c r="D35" s="6">
        <v>12713.98</v>
      </c>
      <c r="E35" s="6">
        <v>0</v>
      </c>
      <c r="F35" s="7">
        <f t="shared" si="14"/>
        <v>0</v>
      </c>
      <c r="G35" s="8">
        <f t="shared" si="1"/>
        <v>0</v>
      </c>
      <c r="H35" s="9">
        <v>0.07</v>
      </c>
      <c r="I35" s="9">
        <v>-0.14</v>
      </c>
      <c r="J35" s="10">
        <f t="shared" si="2"/>
        <v>8.25</v>
      </c>
      <c r="K35" s="10" t="str">
        <f t="shared" si="3"/>
        <v>10</v>
      </c>
      <c r="L35" s="6">
        <v>12713.98</v>
      </c>
      <c r="M35" s="6">
        <v>0</v>
      </c>
      <c r="N35" s="14">
        <v>0</v>
      </c>
      <c r="O35" s="10" t="str">
        <f t="shared" si="4"/>
        <v>20</v>
      </c>
      <c r="P35" s="9">
        <v>0.0186</v>
      </c>
      <c r="Q35" s="10" t="str">
        <f t="shared" si="5"/>
        <v>20</v>
      </c>
      <c r="R35" s="6">
        <v>0</v>
      </c>
      <c r="S35" s="6">
        <v>1</v>
      </c>
      <c r="T35" s="6">
        <v>1</v>
      </c>
      <c r="U35" s="6">
        <v>0</v>
      </c>
      <c r="V35" s="6">
        <f t="shared" si="6"/>
        <v>2</v>
      </c>
      <c r="W35" s="11">
        <f t="shared" si="7"/>
        <v>9</v>
      </c>
      <c r="X35" s="10">
        <f t="shared" si="8"/>
        <v>67.25</v>
      </c>
      <c r="Y35" s="6" t="str">
        <f t="shared" si="15"/>
        <v>D</v>
      </c>
      <c r="Z35" s="12" t="str">
        <f t="shared" si="10"/>
        <v>10%</v>
      </c>
    </row>
    <row r="36" ht="20" customHeight="1" spans="1:26">
      <c r="A36" s="4">
        <v>33</v>
      </c>
      <c r="B36" s="13" t="s">
        <v>110</v>
      </c>
      <c r="C36" s="6" t="s">
        <v>139</v>
      </c>
      <c r="D36" s="6">
        <v>3284.4</v>
      </c>
      <c r="E36" s="6">
        <v>0</v>
      </c>
      <c r="F36" s="7">
        <f t="shared" si="14"/>
        <v>0</v>
      </c>
      <c r="G36" s="8">
        <f t="shared" si="1"/>
        <v>0</v>
      </c>
      <c r="H36" s="9">
        <v>0</v>
      </c>
      <c r="I36" s="9">
        <v>0</v>
      </c>
      <c r="J36" s="10" t="str">
        <f t="shared" si="2"/>
        <v>10</v>
      </c>
      <c r="K36" s="10" t="str">
        <f t="shared" si="3"/>
        <v>10</v>
      </c>
      <c r="L36" s="6">
        <v>3284.4</v>
      </c>
      <c r="M36" s="6">
        <v>0</v>
      </c>
      <c r="N36" s="14">
        <v>0</v>
      </c>
      <c r="O36" s="10" t="str">
        <f t="shared" si="4"/>
        <v>20</v>
      </c>
      <c r="P36" s="9">
        <v>0.0077</v>
      </c>
      <c r="Q36" s="10" t="str">
        <f t="shared" si="5"/>
        <v>20</v>
      </c>
      <c r="R36" s="6">
        <v>0</v>
      </c>
      <c r="S36" s="6">
        <v>1</v>
      </c>
      <c r="T36" s="6">
        <v>2</v>
      </c>
      <c r="U36" s="6">
        <v>0</v>
      </c>
      <c r="V36" s="6">
        <f t="shared" si="6"/>
        <v>3</v>
      </c>
      <c r="W36" s="11">
        <f t="shared" si="7"/>
        <v>6</v>
      </c>
      <c r="X36" s="10">
        <f t="shared" si="8"/>
        <v>66</v>
      </c>
      <c r="Y36" s="6" t="str">
        <f t="shared" si="15"/>
        <v>D</v>
      </c>
      <c r="Z36" s="12" t="str">
        <f t="shared" si="10"/>
        <v>10%</v>
      </c>
    </row>
    <row r="37" ht="20" customHeight="1" spans="1:26">
      <c r="A37" s="4">
        <v>34</v>
      </c>
      <c r="B37" s="13" t="s">
        <v>28</v>
      </c>
      <c r="C37" s="6" t="s">
        <v>140</v>
      </c>
      <c r="D37" s="6">
        <v>17364.66</v>
      </c>
      <c r="E37" s="6">
        <v>0</v>
      </c>
      <c r="F37" s="7">
        <f t="shared" si="14"/>
        <v>0</v>
      </c>
      <c r="G37" s="8">
        <f t="shared" si="1"/>
        <v>0</v>
      </c>
      <c r="H37" s="9">
        <v>-0.313</v>
      </c>
      <c r="I37" s="9">
        <v>-0.157</v>
      </c>
      <c r="J37" s="10" t="str">
        <f t="shared" si="2"/>
        <v>10</v>
      </c>
      <c r="K37" s="10" t="str">
        <f t="shared" si="3"/>
        <v>10</v>
      </c>
      <c r="L37" s="6">
        <v>17364.66</v>
      </c>
      <c r="M37" s="6">
        <v>0</v>
      </c>
      <c r="N37" s="14">
        <v>0</v>
      </c>
      <c r="O37" s="10" t="str">
        <f t="shared" si="4"/>
        <v>20</v>
      </c>
      <c r="P37" s="9">
        <v>0.0102</v>
      </c>
      <c r="Q37" s="10" t="str">
        <f t="shared" si="5"/>
        <v>20</v>
      </c>
      <c r="R37" s="6">
        <v>1</v>
      </c>
      <c r="S37" s="6">
        <v>1</v>
      </c>
      <c r="T37" s="6">
        <v>1</v>
      </c>
      <c r="U37" s="6">
        <v>0</v>
      </c>
      <c r="V37" s="6">
        <f t="shared" si="6"/>
        <v>3</v>
      </c>
      <c r="W37" s="11">
        <f t="shared" si="7"/>
        <v>6</v>
      </c>
      <c r="X37" s="10">
        <f t="shared" si="8"/>
        <v>66</v>
      </c>
      <c r="Y37" s="6" t="s">
        <v>17</v>
      </c>
      <c r="Z37" s="12" t="str">
        <f t="shared" si="10"/>
        <v>0</v>
      </c>
    </row>
    <row r="38" ht="20" customHeight="1" spans="1:26">
      <c r="A38" s="4">
        <v>35</v>
      </c>
      <c r="B38" s="13" t="s">
        <v>107</v>
      </c>
      <c r="C38" s="6" t="s">
        <v>139</v>
      </c>
      <c r="D38" s="6">
        <v>612.07</v>
      </c>
      <c r="E38" s="6">
        <v>0</v>
      </c>
      <c r="F38" s="7">
        <f t="shared" si="14"/>
        <v>0</v>
      </c>
      <c r="G38" s="8">
        <f t="shared" si="1"/>
        <v>0</v>
      </c>
      <c r="H38" s="9">
        <v>-0.2465</v>
      </c>
      <c r="I38" s="9">
        <v>0.083</v>
      </c>
      <c r="J38" s="10" t="str">
        <f t="shared" si="2"/>
        <v>10</v>
      </c>
      <c r="K38" s="10">
        <f t="shared" si="3"/>
        <v>7.925</v>
      </c>
      <c r="L38" s="6">
        <v>612.07</v>
      </c>
      <c r="M38" s="6">
        <v>0</v>
      </c>
      <c r="N38" s="14">
        <v>0</v>
      </c>
      <c r="O38" s="10" t="str">
        <f t="shared" si="4"/>
        <v>20</v>
      </c>
      <c r="P38" s="9">
        <v>0.007</v>
      </c>
      <c r="Q38" s="10" t="str">
        <f t="shared" si="5"/>
        <v>20</v>
      </c>
      <c r="R38" s="6">
        <v>0</v>
      </c>
      <c r="S38" s="6">
        <v>1</v>
      </c>
      <c r="T38" s="6">
        <v>2</v>
      </c>
      <c r="U38" s="6">
        <v>0</v>
      </c>
      <c r="V38" s="6">
        <f t="shared" si="6"/>
        <v>3</v>
      </c>
      <c r="W38" s="11">
        <f t="shared" si="7"/>
        <v>6</v>
      </c>
      <c r="X38" s="10">
        <f t="shared" si="8"/>
        <v>63.925</v>
      </c>
      <c r="Y38" s="6" t="str">
        <f>IF(X38&gt;=90,"A",IF(X38&gt;=80,"B",IF(X38&gt;=70,"C",IF(X38&gt;=60,"D","E"))))</f>
        <v>D</v>
      </c>
      <c r="Z38" s="12" t="str">
        <f t="shared" si="10"/>
        <v>10%</v>
      </c>
    </row>
    <row r="39" ht="20" customHeight="1" spans="1:26">
      <c r="A39" s="4">
        <v>36</v>
      </c>
      <c r="B39" s="13" t="s">
        <v>101</v>
      </c>
      <c r="C39" s="6" t="s">
        <v>140</v>
      </c>
      <c r="D39" s="6">
        <v>0</v>
      </c>
      <c r="E39" s="6">
        <v>0</v>
      </c>
      <c r="F39" s="7">
        <v>0</v>
      </c>
      <c r="G39" s="8">
        <f t="shared" si="1"/>
        <v>0</v>
      </c>
      <c r="H39" s="9">
        <v>-0.68</v>
      </c>
      <c r="I39" s="9">
        <v>-0.04</v>
      </c>
      <c r="J39" s="10" t="str">
        <f t="shared" si="2"/>
        <v>10</v>
      </c>
      <c r="K39" s="10" t="str">
        <f t="shared" si="3"/>
        <v>10</v>
      </c>
      <c r="L39" s="6">
        <v>0</v>
      </c>
      <c r="M39" s="6">
        <v>0</v>
      </c>
      <c r="N39" s="14">
        <v>0</v>
      </c>
      <c r="O39" s="10" t="str">
        <f t="shared" si="4"/>
        <v>20</v>
      </c>
      <c r="P39" s="9">
        <v>0.0236</v>
      </c>
      <c r="Q39" s="10" t="str">
        <f t="shared" si="5"/>
        <v>20</v>
      </c>
      <c r="R39" s="6">
        <v>1</v>
      </c>
      <c r="S39" s="6">
        <v>2</v>
      </c>
      <c r="T39" s="6">
        <v>1</v>
      </c>
      <c r="U39" s="6">
        <v>0</v>
      </c>
      <c r="V39" s="6">
        <f t="shared" si="6"/>
        <v>4</v>
      </c>
      <c r="W39" s="11">
        <f t="shared" si="7"/>
        <v>3</v>
      </c>
      <c r="X39" s="10">
        <f t="shared" si="8"/>
        <v>63</v>
      </c>
      <c r="Y39" s="6" t="s">
        <v>17</v>
      </c>
      <c r="Z39" s="12" t="str">
        <f t="shared" si="10"/>
        <v>0</v>
      </c>
    </row>
    <row r="40" ht="20" customHeight="1" spans="1:26">
      <c r="A40" s="4">
        <v>37</v>
      </c>
      <c r="B40" s="13" t="s">
        <v>108</v>
      </c>
      <c r="C40" s="6" t="s">
        <v>140</v>
      </c>
      <c r="D40" s="6">
        <v>2775.28</v>
      </c>
      <c r="E40" s="6">
        <v>0</v>
      </c>
      <c r="F40" s="7">
        <f t="shared" ref="F40:F45" si="16">E40/D40</f>
        <v>0</v>
      </c>
      <c r="G40" s="8">
        <f t="shared" si="1"/>
        <v>0</v>
      </c>
      <c r="H40" s="9">
        <v>-0.1863</v>
      </c>
      <c r="I40" s="9">
        <v>0.147</v>
      </c>
      <c r="J40" s="10" t="str">
        <f t="shared" si="2"/>
        <v>10</v>
      </c>
      <c r="K40" s="10">
        <f t="shared" si="3"/>
        <v>6.325</v>
      </c>
      <c r="L40" s="6">
        <v>2775.28</v>
      </c>
      <c r="M40" s="6">
        <v>0</v>
      </c>
      <c r="N40" s="14">
        <v>0</v>
      </c>
      <c r="O40" s="10" t="str">
        <f t="shared" si="4"/>
        <v>20</v>
      </c>
      <c r="P40" s="9">
        <v>0.0239</v>
      </c>
      <c r="Q40" s="10" t="str">
        <f t="shared" si="5"/>
        <v>20</v>
      </c>
      <c r="R40" s="6">
        <v>1</v>
      </c>
      <c r="S40" s="6">
        <v>2</v>
      </c>
      <c r="T40" s="6">
        <v>1</v>
      </c>
      <c r="U40" s="6">
        <v>0</v>
      </c>
      <c r="V40" s="6">
        <f t="shared" si="6"/>
        <v>4</v>
      </c>
      <c r="W40" s="11">
        <f t="shared" si="7"/>
        <v>3</v>
      </c>
      <c r="X40" s="10">
        <f t="shared" si="8"/>
        <v>59.325</v>
      </c>
      <c r="Y40" s="6" t="s">
        <v>17</v>
      </c>
      <c r="Z40" s="12" t="str">
        <f t="shared" si="10"/>
        <v>0</v>
      </c>
    </row>
    <row r="41" ht="20" customHeight="1" spans="1:26">
      <c r="A41" s="4">
        <v>38</v>
      </c>
      <c r="B41" s="13" t="s">
        <v>31</v>
      </c>
      <c r="C41" s="6" t="s">
        <v>139</v>
      </c>
      <c r="D41" s="6">
        <v>469.76</v>
      </c>
      <c r="E41" s="6">
        <v>0</v>
      </c>
      <c r="F41" s="7">
        <f t="shared" si="16"/>
        <v>0</v>
      </c>
      <c r="G41" s="8">
        <f t="shared" si="1"/>
        <v>0</v>
      </c>
      <c r="H41" s="9">
        <v>0.397</v>
      </c>
      <c r="I41" s="9">
        <v>-0.0046</v>
      </c>
      <c r="J41" s="10">
        <f t="shared" si="2"/>
        <v>0.0749999999999993</v>
      </c>
      <c r="K41" s="10" t="str">
        <f t="shared" si="3"/>
        <v>10</v>
      </c>
      <c r="L41" s="6">
        <v>469.76</v>
      </c>
      <c r="M41" s="6">
        <v>0</v>
      </c>
      <c r="N41" s="14">
        <v>0</v>
      </c>
      <c r="O41" s="10" t="str">
        <f t="shared" si="4"/>
        <v>20</v>
      </c>
      <c r="P41" s="9">
        <v>0.0036</v>
      </c>
      <c r="Q41" s="10" t="str">
        <f t="shared" si="5"/>
        <v>20</v>
      </c>
      <c r="R41" s="6">
        <v>0</v>
      </c>
      <c r="S41" s="6">
        <v>2</v>
      </c>
      <c r="T41" s="6">
        <v>0</v>
      </c>
      <c r="U41" s="6">
        <v>0</v>
      </c>
      <c r="V41" s="6">
        <f t="shared" si="6"/>
        <v>2</v>
      </c>
      <c r="W41" s="11">
        <f t="shared" si="7"/>
        <v>9</v>
      </c>
      <c r="X41" s="10">
        <f t="shared" si="8"/>
        <v>59.075</v>
      </c>
      <c r="Y41" s="6" t="str">
        <f t="shared" ref="Y41:Y45" si="17">IF(X41&gt;=90,"A",IF(X41&gt;=80,"B",IF(X41&gt;=70,"C",IF(X41&gt;=60,"D","E"))))</f>
        <v>E</v>
      </c>
      <c r="Z41" s="12" t="str">
        <f t="shared" si="10"/>
        <v>0</v>
      </c>
    </row>
    <row r="42" ht="20" customHeight="1" spans="1:26">
      <c r="A42" s="4">
        <v>39</v>
      </c>
      <c r="B42" s="13" t="s">
        <v>99</v>
      </c>
      <c r="C42" s="6" t="s">
        <v>140</v>
      </c>
      <c r="D42" s="6">
        <v>42978.17</v>
      </c>
      <c r="E42" s="6">
        <v>0</v>
      </c>
      <c r="F42" s="7">
        <f t="shared" si="16"/>
        <v>0</v>
      </c>
      <c r="G42" s="8">
        <f t="shared" si="1"/>
        <v>0</v>
      </c>
      <c r="H42" s="9">
        <v>-0.16654</v>
      </c>
      <c r="I42" s="9">
        <v>-0.33264</v>
      </c>
      <c r="J42" s="10" t="str">
        <f t="shared" si="2"/>
        <v>10</v>
      </c>
      <c r="K42" s="10" t="str">
        <f t="shared" si="3"/>
        <v>10</v>
      </c>
      <c r="L42" s="6">
        <v>42978.17</v>
      </c>
      <c r="M42" s="6">
        <v>0</v>
      </c>
      <c r="N42" s="14">
        <v>0</v>
      </c>
      <c r="O42" s="10" t="str">
        <f t="shared" si="4"/>
        <v>20</v>
      </c>
      <c r="P42" s="9">
        <v>0.08</v>
      </c>
      <c r="Q42" s="10">
        <f t="shared" si="5"/>
        <v>17</v>
      </c>
      <c r="R42" s="6">
        <v>1</v>
      </c>
      <c r="S42" s="6">
        <v>1</v>
      </c>
      <c r="T42" s="6">
        <v>3</v>
      </c>
      <c r="U42" s="6">
        <v>0</v>
      </c>
      <c r="V42" s="6">
        <f t="shared" si="6"/>
        <v>5</v>
      </c>
      <c r="W42" s="11" t="str">
        <f t="shared" si="7"/>
        <v>0</v>
      </c>
      <c r="X42" s="10">
        <f t="shared" si="8"/>
        <v>57</v>
      </c>
      <c r="Y42" s="6" t="s">
        <v>17</v>
      </c>
      <c r="Z42" s="12" t="str">
        <f t="shared" si="10"/>
        <v>0</v>
      </c>
    </row>
    <row r="43" ht="20" customHeight="1" spans="1:26">
      <c r="A43" s="4">
        <v>40</v>
      </c>
      <c r="B43" s="13" t="s">
        <v>75</v>
      </c>
      <c r="C43" s="6" t="s">
        <v>140</v>
      </c>
      <c r="D43" s="6">
        <v>245.6</v>
      </c>
      <c r="E43" s="6">
        <v>0</v>
      </c>
      <c r="F43" s="7">
        <f t="shared" si="16"/>
        <v>0</v>
      </c>
      <c r="G43" s="8">
        <f t="shared" si="1"/>
        <v>0</v>
      </c>
      <c r="H43" s="9">
        <v>0.3373</v>
      </c>
      <c r="I43" s="9">
        <v>0.2857</v>
      </c>
      <c r="J43" s="10">
        <f t="shared" si="2"/>
        <v>1.5675</v>
      </c>
      <c r="K43" s="10">
        <f t="shared" si="3"/>
        <v>2.8575</v>
      </c>
      <c r="L43" s="6">
        <v>245.6</v>
      </c>
      <c r="M43" s="6">
        <v>0</v>
      </c>
      <c r="N43" s="14">
        <v>0</v>
      </c>
      <c r="O43" s="10" t="str">
        <f t="shared" si="4"/>
        <v>20</v>
      </c>
      <c r="P43" s="9">
        <v>0</v>
      </c>
      <c r="Q43" s="10" t="str">
        <f t="shared" si="5"/>
        <v>20</v>
      </c>
      <c r="R43" s="6">
        <v>1</v>
      </c>
      <c r="S43" s="6">
        <v>0</v>
      </c>
      <c r="T43" s="6">
        <v>0</v>
      </c>
      <c r="U43" s="6">
        <v>0</v>
      </c>
      <c r="V43" s="6">
        <f t="shared" si="6"/>
        <v>1</v>
      </c>
      <c r="W43" s="11">
        <f t="shared" si="7"/>
        <v>12</v>
      </c>
      <c r="X43" s="10">
        <f t="shared" si="8"/>
        <v>56.425</v>
      </c>
      <c r="Y43" s="6" t="s">
        <v>17</v>
      </c>
      <c r="Z43" s="12" t="str">
        <f t="shared" si="10"/>
        <v>0</v>
      </c>
    </row>
    <row r="44" ht="20" customHeight="1" spans="1:26">
      <c r="A44" s="4">
        <v>41</v>
      </c>
      <c r="B44" s="13" t="s">
        <v>102</v>
      </c>
      <c r="C44" s="6" t="s">
        <v>139</v>
      </c>
      <c r="D44" s="6">
        <v>463.36</v>
      </c>
      <c r="E44" s="6">
        <v>0</v>
      </c>
      <c r="F44" s="7">
        <f t="shared" si="16"/>
        <v>0</v>
      </c>
      <c r="G44" s="8">
        <f t="shared" si="1"/>
        <v>0</v>
      </c>
      <c r="H44" s="9">
        <v>-0.1218</v>
      </c>
      <c r="I44" s="9">
        <v>0.5089</v>
      </c>
      <c r="J44" s="10" t="str">
        <f t="shared" si="2"/>
        <v>10</v>
      </c>
      <c r="K44" s="10" t="str">
        <f t="shared" si="3"/>
        <v>0</v>
      </c>
      <c r="L44" s="6">
        <v>463.36</v>
      </c>
      <c r="M44" s="6">
        <v>0</v>
      </c>
      <c r="N44" s="14">
        <v>0</v>
      </c>
      <c r="O44" s="10" t="str">
        <f t="shared" si="4"/>
        <v>20</v>
      </c>
      <c r="P44" s="9">
        <v>0.019</v>
      </c>
      <c r="Q44" s="10" t="str">
        <f t="shared" si="5"/>
        <v>20</v>
      </c>
      <c r="R44" s="6">
        <v>0</v>
      </c>
      <c r="S44" s="6">
        <v>2</v>
      </c>
      <c r="T44" s="6">
        <v>2</v>
      </c>
      <c r="U44" s="6">
        <v>0</v>
      </c>
      <c r="V44" s="6">
        <f t="shared" si="6"/>
        <v>4</v>
      </c>
      <c r="W44" s="11">
        <f t="shared" si="7"/>
        <v>3</v>
      </c>
      <c r="X44" s="10">
        <f t="shared" si="8"/>
        <v>53</v>
      </c>
      <c r="Y44" s="6" t="str">
        <f t="shared" si="17"/>
        <v>E</v>
      </c>
      <c r="Z44" s="12" t="str">
        <f t="shared" si="10"/>
        <v>0</v>
      </c>
    </row>
    <row r="45" ht="20" customHeight="1" spans="1:26">
      <c r="A45" s="4">
        <v>42</v>
      </c>
      <c r="B45" s="13" t="s">
        <v>106</v>
      </c>
      <c r="C45" s="6" t="s">
        <v>139</v>
      </c>
      <c r="D45" s="6">
        <v>16882.58</v>
      </c>
      <c r="E45" s="6">
        <v>0</v>
      </c>
      <c r="F45" s="7">
        <f t="shared" si="16"/>
        <v>0</v>
      </c>
      <c r="G45" s="8">
        <f t="shared" si="1"/>
        <v>0</v>
      </c>
      <c r="H45" s="9">
        <v>-0.1659</v>
      </c>
      <c r="I45" s="9">
        <v>0.5026</v>
      </c>
      <c r="J45" s="10" t="str">
        <f t="shared" si="2"/>
        <v>10</v>
      </c>
      <c r="K45" s="10" t="str">
        <f t="shared" si="3"/>
        <v>0</v>
      </c>
      <c r="L45" s="6">
        <v>16882.58</v>
      </c>
      <c r="M45" s="6">
        <v>0</v>
      </c>
      <c r="N45" s="14">
        <v>0</v>
      </c>
      <c r="O45" s="10" t="str">
        <f t="shared" si="4"/>
        <v>20</v>
      </c>
      <c r="P45" s="9">
        <v>0.009</v>
      </c>
      <c r="Q45" s="10" t="str">
        <f t="shared" si="5"/>
        <v>20</v>
      </c>
      <c r="R45" s="6">
        <v>0</v>
      </c>
      <c r="S45" s="6">
        <v>3</v>
      </c>
      <c r="T45" s="6">
        <v>2</v>
      </c>
      <c r="U45" s="6">
        <v>0</v>
      </c>
      <c r="V45" s="6">
        <f t="shared" si="6"/>
        <v>5</v>
      </c>
      <c r="W45" s="11" t="str">
        <f t="shared" si="7"/>
        <v>0</v>
      </c>
      <c r="X45" s="10">
        <f t="shared" si="8"/>
        <v>50</v>
      </c>
      <c r="Y45" s="6" t="str">
        <f t="shared" si="17"/>
        <v>E</v>
      </c>
      <c r="Z45" s="12" t="str">
        <f t="shared" si="10"/>
        <v>0</v>
      </c>
    </row>
  </sheetData>
  <mergeCells count="1">
    <mergeCell ref="A2:Z2"/>
  </mergeCells>
  <pageMargins left="0.75" right="0.75" top="1" bottom="1" header="0.5" footer="0.5"/>
  <pageSetup paperSize="8" scale="6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84"/>
  <sheetViews>
    <sheetView tabSelected="1" workbookViewId="0">
      <selection activeCell="B3" sqref="B3:Y84"/>
    </sheetView>
  </sheetViews>
  <sheetFormatPr defaultColWidth="9.1" defaultRowHeight="14.1"/>
  <cols>
    <col min="1" max="1" width="5.56666666666667" customWidth="1"/>
    <col min="2" max="2" width="42.7083333333333" customWidth="1"/>
    <col min="4" max="5" width="12.4583333333333"/>
    <col min="12" max="12" width="12.4583333333333"/>
    <col min="13" max="13" width="11.2416666666667"/>
  </cols>
  <sheetData>
    <row r="1" spans="1:1">
      <c r="A1" t="s">
        <v>213</v>
      </c>
    </row>
    <row r="2" ht="24" spans="1:26">
      <c r="A2" s="1" t="s">
        <v>214</v>
      </c>
      <c r="B2" s="1"/>
      <c r="C2" s="1"/>
      <c r="D2" s="1"/>
      <c r="E2" s="1"/>
      <c r="F2" s="1"/>
      <c r="G2" s="1"/>
      <c r="H2" s="1"/>
      <c r="I2" s="1"/>
      <c r="J2" s="1"/>
      <c r="K2" s="1"/>
      <c r="L2" s="1"/>
      <c r="M2" s="1"/>
      <c r="N2" s="1"/>
      <c r="O2" s="1"/>
      <c r="P2" s="1"/>
      <c r="Q2" s="1"/>
      <c r="R2" s="1"/>
      <c r="S2" s="1"/>
      <c r="T2" s="1"/>
      <c r="U2" s="1"/>
      <c r="V2" s="1"/>
      <c r="W2" s="1"/>
      <c r="X2" s="1"/>
      <c r="Y2" s="1"/>
      <c r="Z2" s="1"/>
    </row>
    <row r="3" ht="90" spans="1:26">
      <c r="A3" s="2" t="s">
        <v>2</v>
      </c>
      <c r="B3" s="3" t="s">
        <v>114</v>
      </c>
      <c r="C3" s="3" t="s">
        <v>115</v>
      </c>
      <c r="D3" s="3" t="s">
        <v>116</v>
      </c>
      <c r="E3" s="3" t="s">
        <v>117</v>
      </c>
      <c r="F3" s="3" t="s">
        <v>118</v>
      </c>
      <c r="G3" s="3" t="s">
        <v>119</v>
      </c>
      <c r="H3" s="3" t="s">
        <v>120</v>
      </c>
      <c r="I3" s="3" t="s">
        <v>121</v>
      </c>
      <c r="J3" s="3" t="s">
        <v>122</v>
      </c>
      <c r="K3" s="3" t="s">
        <v>123</v>
      </c>
      <c r="L3" s="3" t="s">
        <v>124</v>
      </c>
      <c r="M3" s="3" t="s">
        <v>125</v>
      </c>
      <c r="N3" s="3" t="s">
        <v>126</v>
      </c>
      <c r="O3" s="3" t="s">
        <v>127</v>
      </c>
      <c r="P3" s="3" t="s">
        <v>128</v>
      </c>
      <c r="Q3" s="3" t="s">
        <v>129</v>
      </c>
      <c r="R3" s="3" t="s">
        <v>130</v>
      </c>
      <c r="S3" s="3" t="s">
        <v>131</v>
      </c>
      <c r="T3" s="3" t="s">
        <v>132</v>
      </c>
      <c r="U3" s="3" t="s">
        <v>133</v>
      </c>
      <c r="V3" s="3" t="s">
        <v>134</v>
      </c>
      <c r="W3" s="3" t="s">
        <v>135</v>
      </c>
      <c r="X3" s="3" t="s">
        <v>136</v>
      </c>
      <c r="Y3" s="3" t="s">
        <v>137</v>
      </c>
      <c r="Z3" s="2" t="s">
        <v>138</v>
      </c>
    </row>
    <row r="4" ht="21" customHeight="1" spans="1:26">
      <c r="A4" s="4">
        <v>1</v>
      </c>
      <c r="B4" s="5" t="s">
        <v>53</v>
      </c>
      <c r="C4" s="6" t="s">
        <v>140</v>
      </c>
      <c r="D4" s="6">
        <v>3423.89</v>
      </c>
      <c r="E4" s="6">
        <v>3423.89</v>
      </c>
      <c r="F4" s="7">
        <f t="shared" ref="F4:F66" si="0">E4/D4</f>
        <v>1</v>
      </c>
      <c r="G4" s="8">
        <f t="shared" ref="G4:G67" si="1">((F4*100)*25)/100</f>
        <v>25</v>
      </c>
      <c r="H4" s="9">
        <v>-0.28</v>
      </c>
      <c r="I4" s="9">
        <v>-0.19</v>
      </c>
      <c r="J4" s="10" t="str">
        <f t="shared" ref="J4:J67" si="2">IF(H4&lt;=0,"10",IF(H4&gt;=40%,"0",10-(5*H4/0.2)))</f>
        <v>10</v>
      </c>
      <c r="K4" s="10" t="str">
        <f t="shared" ref="K4:K67" si="3">IF(I4&lt;=0,"10",IF(I4&gt;=40%,"0",10-(5*I4/0.2)))</f>
        <v>10</v>
      </c>
      <c r="L4" s="6">
        <v>3423.89</v>
      </c>
      <c r="M4" s="6">
        <v>180</v>
      </c>
      <c r="N4" s="7">
        <f t="shared" ref="N4:N66" si="4">M4/(L4+M4)</f>
        <v>0.0499460305392229</v>
      </c>
      <c r="O4" s="10" t="str">
        <f t="shared" ref="O4:O66" si="5">IF(N4&lt;=50%,"20",IF(N4&gt;=250/300,"0",(2000-20*(N4-50%)*100*3)/100))</f>
        <v>20</v>
      </c>
      <c r="P4" s="9">
        <v>0.0262259903110522</v>
      </c>
      <c r="Q4" s="10" t="str">
        <f t="shared" ref="Q4:Q67" si="6">IF(P4&lt;=5%,"20",IF(P4&gt;=25%,"0",(2000-20*(P4-5%)*100*5)/100))</f>
        <v>20</v>
      </c>
      <c r="R4" s="6">
        <v>1</v>
      </c>
      <c r="S4" s="6">
        <v>0</v>
      </c>
      <c r="T4" s="6">
        <v>0</v>
      </c>
      <c r="U4" s="6">
        <v>0</v>
      </c>
      <c r="V4" s="6">
        <f t="shared" ref="V4:V67" si="7">SUM(R4:U4)</f>
        <v>1</v>
      </c>
      <c r="W4" s="11">
        <f t="shared" ref="W4:W67" si="8">IF(V4&gt;=5,"0",0.15*(100-20*V4))</f>
        <v>12</v>
      </c>
      <c r="X4" s="10">
        <f t="shared" ref="X4:X67" si="9">G4+J4+K4+O4+Q4+W4</f>
        <v>97</v>
      </c>
      <c r="Y4" s="6" t="s">
        <v>17</v>
      </c>
      <c r="Z4" s="12" t="str">
        <f t="shared" ref="Z4:Z67" si="10">IF(Y4="A","25%",IF(Y4="B","20%",IF(Y4="C","15%",IF(Y4="D","10%","0"))))</f>
        <v>0</v>
      </c>
    </row>
    <row r="5" ht="21" customHeight="1" spans="1:26">
      <c r="A5" s="4">
        <v>2</v>
      </c>
      <c r="B5" s="5" t="s">
        <v>45</v>
      </c>
      <c r="C5" s="6" t="s">
        <v>140</v>
      </c>
      <c r="D5" s="6">
        <v>299.7</v>
      </c>
      <c r="E5" s="6">
        <v>299.7</v>
      </c>
      <c r="F5" s="7">
        <f t="shared" si="0"/>
        <v>1</v>
      </c>
      <c r="G5" s="8">
        <f t="shared" si="1"/>
        <v>25</v>
      </c>
      <c r="H5" s="9">
        <v>0</v>
      </c>
      <c r="I5" s="9">
        <v>0</v>
      </c>
      <c r="J5" s="10" t="str">
        <f t="shared" si="2"/>
        <v>10</v>
      </c>
      <c r="K5" s="10" t="str">
        <f t="shared" si="3"/>
        <v>10</v>
      </c>
      <c r="L5" s="6">
        <v>299.7</v>
      </c>
      <c r="M5" s="6">
        <v>0</v>
      </c>
      <c r="N5" s="7">
        <f t="shared" si="4"/>
        <v>0</v>
      </c>
      <c r="O5" s="10" t="str">
        <f t="shared" si="5"/>
        <v>20</v>
      </c>
      <c r="P5" s="9">
        <v>0</v>
      </c>
      <c r="Q5" s="10" t="str">
        <f t="shared" si="6"/>
        <v>20</v>
      </c>
      <c r="R5" s="6">
        <v>1</v>
      </c>
      <c r="S5" s="6">
        <v>0</v>
      </c>
      <c r="T5" s="6">
        <v>0</v>
      </c>
      <c r="U5" s="6">
        <v>0</v>
      </c>
      <c r="V5" s="6">
        <f t="shared" si="7"/>
        <v>1</v>
      </c>
      <c r="W5" s="11">
        <f t="shared" si="8"/>
        <v>12</v>
      </c>
      <c r="X5" s="10">
        <f t="shared" si="9"/>
        <v>97</v>
      </c>
      <c r="Y5" s="6" t="s">
        <v>17</v>
      </c>
      <c r="Z5" s="12" t="str">
        <f t="shared" si="10"/>
        <v>0</v>
      </c>
    </row>
    <row r="6" ht="21" customHeight="1" spans="1:26">
      <c r="A6" s="4">
        <v>3</v>
      </c>
      <c r="B6" s="5" t="s">
        <v>37</v>
      </c>
      <c r="C6" s="6" t="s">
        <v>139</v>
      </c>
      <c r="D6" s="6">
        <v>39949.2</v>
      </c>
      <c r="E6" s="6">
        <v>34322.96</v>
      </c>
      <c r="F6" s="7">
        <f t="shared" si="0"/>
        <v>0.859165139727454</v>
      </c>
      <c r="G6" s="8">
        <f t="shared" si="1"/>
        <v>21.4791284931863</v>
      </c>
      <c r="H6" s="9">
        <v>-0.199</v>
      </c>
      <c r="I6" s="9">
        <v>0.1155</v>
      </c>
      <c r="J6" s="10" t="str">
        <f t="shared" si="2"/>
        <v>10</v>
      </c>
      <c r="K6" s="10">
        <f t="shared" si="3"/>
        <v>7.1125</v>
      </c>
      <c r="L6" s="6">
        <v>39949.2</v>
      </c>
      <c r="M6" s="6">
        <v>10311.8</v>
      </c>
      <c r="N6" s="7">
        <f t="shared" si="4"/>
        <v>0.205165038499035</v>
      </c>
      <c r="O6" s="10" t="str">
        <f t="shared" si="5"/>
        <v>20</v>
      </c>
      <c r="P6" s="9">
        <v>0.0179838383306016</v>
      </c>
      <c r="Q6" s="10" t="str">
        <f t="shared" si="6"/>
        <v>20</v>
      </c>
      <c r="R6" s="6">
        <v>0</v>
      </c>
      <c r="S6" s="6">
        <v>0</v>
      </c>
      <c r="T6" s="6">
        <v>1</v>
      </c>
      <c r="U6" s="6">
        <v>0</v>
      </c>
      <c r="V6" s="6">
        <f t="shared" si="7"/>
        <v>1</v>
      </c>
      <c r="W6" s="11">
        <f t="shared" si="8"/>
        <v>12</v>
      </c>
      <c r="X6" s="10">
        <f t="shared" si="9"/>
        <v>90.5916284931863</v>
      </c>
      <c r="Y6" s="6" t="str">
        <f t="shared" ref="Y6:Y10" si="11">IF(X6&gt;=90,"A",IF(X6&gt;=80,"B",IF(X6&gt;=70,"C",IF(X6&gt;=60,"D","E"))))</f>
        <v>A</v>
      </c>
      <c r="Z6" s="12" t="str">
        <f t="shared" si="10"/>
        <v>25%</v>
      </c>
    </row>
    <row r="7" ht="21" customHeight="1" spans="1:26">
      <c r="A7" s="4">
        <v>4</v>
      </c>
      <c r="B7" s="5" t="s">
        <v>68</v>
      </c>
      <c r="C7" s="6" t="s">
        <v>140</v>
      </c>
      <c r="D7" s="6">
        <v>58217.88</v>
      </c>
      <c r="E7" s="6">
        <v>41224.68</v>
      </c>
      <c r="F7" s="7">
        <f t="shared" si="0"/>
        <v>0.708110291889708</v>
      </c>
      <c r="G7" s="8">
        <f t="shared" si="1"/>
        <v>17.7027572972427</v>
      </c>
      <c r="H7" s="9">
        <v>-0.3329</v>
      </c>
      <c r="I7" s="9">
        <v>-0.0602</v>
      </c>
      <c r="J7" s="10" t="str">
        <f t="shared" si="2"/>
        <v>10</v>
      </c>
      <c r="K7" s="10" t="str">
        <f t="shared" si="3"/>
        <v>10</v>
      </c>
      <c r="L7" s="6">
        <v>58217.88</v>
      </c>
      <c r="M7" s="6">
        <v>12906</v>
      </c>
      <c r="N7" s="7">
        <f t="shared" si="4"/>
        <v>0.181458041940344</v>
      </c>
      <c r="O7" s="10" t="str">
        <f t="shared" si="5"/>
        <v>20</v>
      </c>
      <c r="P7" s="9">
        <v>0.0161056741430998</v>
      </c>
      <c r="Q7" s="10" t="str">
        <f t="shared" si="6"/>
        <v>20</v>
      </c>
      <c r="R7" s="6">
        <v>1</v>
      </c>
      <c r="S7" s="6">
        <v>0</v>
      </c>
      <c r="T7" s="6">
        <v>0</v>
      </c>
      <c r="U7" s="6">
        <v>0</v>
      </c>
      <c r="V7" s="6">
        <f t="shared" si="7"/>
        <v>1</v>
      </c>
      <c r="W7" s="11">
        <f t="shared" si="8"/>
        <v>12</v>
      </c>
      <c r="X7" s="10">
        <f t="shared" si="9"/>
        <v>89.7027572972427</v>
      </c>
      <c r="Y7" s="6" t="s">
        <v>17</v>
      </c>
      <c r="Z7" s="12" t="str">
        <f t="shared" si="10"/>
        <v>0</v>
      </c>
    </row>
    <row r="8" ht="21" customHeight="1" spans="1:26">
      <c r="A8" s="4">
        <v>5</v>
      </c>
      <c r="B8" s="5" t="s">
        <v>43</v>
      </c>
      <c r="C8" s="6" t="s">
        <v>139</v>
      </c>
      <c r="D8" s="6">
        <v>61091.93</v>
      </c>
      <c r="E8" s="6">
        <v>60173.93</v>
      </c>
      <c r="F8" s="7">
        <f t="shared" si="0"/>
        <v>0.984973465398785</v>
      </c>
      <c r="G8" s="8">
        <f t="shared" si="1"/>
        <v>24.6243366349696</v>
      </c>
      <c r="H8" s="9">
        <v>-0.1679</v>
      </c>
      <c r="I8" s="9">
        <v>0.03785395</v>
      </c>
      <c r="J8" s="10" t="str">
        <f t="shared" si="2"/>
        <v>10</v>
      </c>
      <c r="K8" s="10">
        <f t="shared" si="3"/>
        <v>9.05365125</v>
      </c>
      <c r="L8" s="6">
        <v>61091.93</v>
      </c>
      <c r="M8" s="6">
        <v>8382</v>
      </c>
      <c r="N8" s="7">
        <f t="shared" si="4"/>
        <v>0.120649573156434</v>
      </c>
      <c r="O8" s="10" t="str">
        <f t="shared" si="5"/>
        <v>20</v>
      </c>
      <c r="P8" s="9">
        <v>0.0143611006553379</v>
      </c>
      <c r="Q8" s="10" t="str">
        <f t="shared" si="6"/>
        <v>20</v>
      </c>
      <c r="R8" s="6">
        <v>0</v>
      </c>
      <c r="S8" s="6">
        <v>1</v>
      </c>
      <c r="T8" s="6">
        <v>2</v>
      </c>
      <c r="U8" s="6">
        <v>0</v>
      </c>
      <c r="V8" s="6">
        <f t="shared" si="7"/>
        <v>3</v>
      </c>
      <c r="W8" s="11">
        <f t="shared" si="8"/>
        <v>6</v>
      </c>
      <c r="X8" s="10">
        <f t="shared" si="9"/>
        <v>89.6779878849696</v>
      </c>
      <c r="Y8" s="6" t="str">
        <f t="shared" si="11"/>
        <v>B</v>
      </c>
      <c r="Z8" s="12" t="str">
        <f t="shared" si="10"/>
        <v>20%</v>
      </c>
    </row>
    <row r="9" ht="21" customHeight="1" spans="1:26">
      <c r="A9" s="4">
        <v>6</v>
      </c>
      <c r="B9" s="5" t="s">
        <v>91</v>
      </c>
      <c r="C9" s="6" t="s">
        <v>139</v>
      </c>
      <c r="D9" s="6">
        <v>20565.23</v>
      </c>
      <c r="E9" s="6">
        <v>10921.53</v>
      </c>
      <c r="F9" s="7">
        <f t="shared" si="0"/>
        <v>0.531067729366508</v>
      </c>
      <c r="G9" s="8">
        <f t="shared" si="1"/>
        <v>13.2766932341627</v>
      </c>
      <c r="H9" s="9">
        <v>-0.001</v>
      </c>
      <c r="I9" s="9">
        <v>-0.0025</v>
      </c>
      <c r="J9" s="10" t="str">
        <f t="shared" si="2"/>
        <v>10</v>
      </c>
      <c r="K9" s="10" t="str">
        <f t="shared" si="3"/>
        <v>10</v>
      </c>
      <c r="L9" s="6">
        <v>20565.23</v>
      </c>
      <c r="M9" s="6">
        <v>15960</v>
      </c>
      <c r="N9" s="7">
        <f t="shared" si="4"/>
        <v>0.43695823407546</v>
      </c>
      <c r="O9" s="10" t="str">
        <f t="shared" si="5"/>
        <v>20</v>
      </c>
      <c r="P9" s="9">
        <v>0.0301957928229003</v>
      </c>
      <c r="Q9" s="10" t="str">
        <f t="shared" si="6"/>
        <v>20</v>
      </c>
      <c r="R9" s="6">
        <v>0</v>
      </c>
      <c r="S9" s="6">
        <v>0</v>
      </c>
      <c r="T9" s="6">
        <v>0</v>
      </c>
      <c r="U9" s="6">
        <v>0</v>
      </c>
      <c r="V9" s="6">
        <f t="shared" si="7"/>
        <v>0</v>
      </c>
      <c r="W9" s="11">
        <f t="shared" si="8"/>
        <v>15</v>
      </c>
      <c r="X9" s="10">
        <f t="shared" si="9"/>
        <v>88.2766932341627</v>
      </c>
      <c r="Y9" s="6" t="str">
        <f t="shared" si="11"/>
        <v>B</v>
      </c>
      <c r="Z9" s="12" t="str">
        <f t="shared" si="10"/>
        <v>20%</v>
      </c>
    </row>
    <row r="10" ht="21" customHeight="1" spans="1:26">
      <c r="A10" s="4">
        <v>7</v>
      </c>
      <c r="B10" s="5" t="s">
        <v>34</v>
      </c>
      <c r="C10" s="6" t="s">
        <v>139</v>
      </c>
      <c r="D10" s="6">
        <v>3819.9</v>
      </c>
      <c r="E10" s="6">
        <v>3819.9</v>
      </c>
      <c r="F10" s="7">
        <f t="shared" si="0"/>
        <v>1</v>
      </c>
      <c r="G10" s="8">
        <f t="shared" si="1"/>
        <v>25</v>
      </c>
      <c r="H10" s="9">
        <v>0</v>
      </c>
      <c r="I10" s="9">
        <v>0</v>
      </c>
      <c r="J10" s="10" t="str">
        <f t="shared" si="2"/>
        <v>10</v>
      </c>
      <c r="K10" s="10" t="str">
        <f t="shared" si="3"/>
        <v>10</v>
      </c>
      <c r="L10" s="6">
        <v>3819.9</v>
      </c>
      <c r="M10" s="6">
        <v>0</v>
      </c>
      <c r="N10" s="7">
        <f t="shared" si="4"/>
        <v>0</v>
      </c>
      <c r="O10" s="10" t="str">
        <f t="shared" si="5"/>
        <v>20</v>
      </c>
      <c r="P10" s="9">
        <v>0</v>
      </c>
      <c r="Q10" s="10" t="str">
        <f t="shared" si="6"/>
        <v>20</v>
      </c>
      <c r="R10" s="6">
        <v>0</v>
      </c>
      <c r="S10" s="6">
        <v>3</v>
      </c>
      <c r="T10" s="6">
        <v>1</v>
      </c>
      <c r="U10" s="6">
        <v>0</v>
      </c>
      <c r="V10" s="6">
        <f t="shared" si="7"/>
        <v>4</v>
      </c>
      <c r="W10" s="11">
        <f t="shared" si="8"/>
        <v>3</v>
      </c>
      <c r="X10" s="10">
        <f t="shared" si="9"/>
        <v>88</v>
      </c>
      <c r="Y10" s="6" t="str">
        <f t="shared" si="11"/>
        <v>B</v>
      </c>
      <c r="Z10" s="12" t="str">
        <f t="shared" si="10"/>
        <v>20%</v>
      </c>
    </row>
    <row r="11" ht="21" customHeight="1" spans="1:26">
      <c r="A11" s="4">
        <v>8</v>
      </c>
      <c r="B11" s="5" t="s">
        <v>78</v>
      </c>
      <c r="C11" s="6" t="s">
        <v>140</v>
      </c>
      <c r="D11" s="6">
        <v>481163.52</v>
      </c>
      <c r="E11" s="6">
        <v>364654.32</v>
      </c>
      <c r="F11" s="7">
        <f t="shared" si="0"/>
        <v>0.75785944869636</v>
      </c>
      <c r="G11" s="8">
        <f t="shared" si="1"/>
        <v>18.946486217409</v>
      </c>
      <c r="H11" s="9">
        <v>-0.2222</v>
      </c>
      <c r="I11" s="9">
        <v>-0.0578</v>
      </c>
      <c r="J11" s="10" t="str">
        <f t="shared" si="2"/>
        <v>10</v>
      </c>
      <c r="K11" s="10" t="str">
        <f t="shared" si="3"/>
        <v>10</v>
      </c>
      <c r="L11" s="6">
        <v>481163.52</v>
      </c>
      <c r="M11" s="6">
        <v>265692.5</v>
      </c>
      <c r="N11" s="7">
        <f t="shared" si="4"/>
        <v>0.355747952597343</v>
      </c>
      <c r="O11" s="10" t="str">
        <f t="shared" si="5"/>
        <v>20</v>
      </c>
      <c r="P11" s="9">
        <v>0.00756902159726678</v>
      </c>
      <c r="Q11" s="10" t="str">
        <f t="shared" si="6"/>
        <v>20</v>
      </c>
      <c r="R11" s="6">
        <v>1</v>
      </c>
      <c r="S11" s="6">
        <v>1</v>
      </c>
      <c r="T11" s="6">
        <v>0</v>
      </c>
      <c r="U11" s="6">
        <v>0</v>
      </c>
      <c r="V11" s="6">
        <f t="shared" si="7"/>
        <v>2</v>
      </c>
      <c r="W11" s="11">
        <f t="shared" si="8"/>
        <v>9</v>
      </c>
      <c r="X11" s="10">
        <f t="shared" si="9"/>
        <v>87.946486217409</v>
      </c>
      <c r="Y11" s="6" t="s">
        <v>17</v>
      </c>
      <c r="Z11" s="12" t="str">
        <f t="shared" si="10"/>
        <v>0</v>
      </c>
    </row>
    <row r="12" ht="21" customHeight="1" spans="1:26">
      <c r="A12" s="4">
        <v>9</v>
      </c>
      <c r="B12" s="5" t="s">
        <v>38</v>
      </c>
      <c r="C12" s="6" t="s">
        <v>139</v>
      </c>
      <c r="D12" s="6">
        <v>7236.9</v>
      </c>
      <c r="E12" s="6">
        <v>7236.9</v>
      </c>
      <c r="F12" s="7">
        <f t="shared" si="0"/>
        <v>1</v>
      </c>
      <c r="G12" s="8">
        <f t="shared" si="1"/>
        <v>25</v>
      </c>
      <c r="H12" s="9">
        <v>0</v>
      </c>
      <c r="I12" s="9">
        <v>0.806</v>
      </c>
      <c r="J12" s="10" t="str">
        <f t="shared" si="2"/>
        <v>10</v>
      </c>
      <c r="K12" s="10" t="str">
        <f t="shared" si="3"/>
        <v>0</v>
      </c>
      <c r="L12" s="6">
        <v>7236.9</v>
      </c>
      <c r="M12" s="6">
        <v>0</v>
      </c>
      <c r="N12" s="7">
        <f t="shared" si="4"/>
        <v>0</v>
      </c>
      <c r="O12" s="10" t="str">
        <f t="shared" si="5"/>
        <v>20</v>
      </c>
      <c r="P12" s="9">
        <v>0.012332489840731</v>
      </c>
      <c r="Q12" s="10" t="str">
        <f t="shared" si="6"/>
        <v>20</v>
      </c>
      <c r="R12" s="6">
        <v>0</v>
      </c>
      <c r="S12" s="6">
        <v>1</v>
      </c>
      <c r="T12" s="6">
        <v>0</v>
      </c>
      <c r="U12" s="6">
        <v>0</v>
      </c>
      <c r="V12" s="6">
        <f t="shared" si="7"/>
        <v>1</v>
      </c>
      <c r="W12" s="11">
        <f t="shared" si="8"/>
        <v>12</v>
      </c>
      <c r="X12" s="10">
        <f t="shared" si="9"/>
        <v>87</v>
      </c>
      <c r="Y12" s="6" t="str">
        <f t="shared" ref="Y12:Y17" si="12">IF(X12&gt;=90,"A",IF(X12&gt;=80,"B",IF(X12&gt;=70,"C",IF(X12&gt;=60,"D","E"))))</f>
        <v>B</v>
      </c>
      <c r="Z12" s="12" t="str">
        <f t="shared" si="10"/>
        <v>20%</v>
      </c>
    </row>
    <row r="13" ht="21" customHeight="1" spans="1:26">
      <c r="A13" s="4">
        <v>10</v>
      </c>
      <c r="B13" s="5" t="s">
        <v>95</v>
      </c>
      <c r="C13" s="6" t="s">
        <v>139</v>
      </c>
      <c r="D13" s="6">
        <v>366715.88</v>
      </c>
      <c r="E13" s="6">
        <v>347946.68</v>
      </c>
      <c r="F13" s="7">
        <f t="shared" si="0"/>
        <v>0.94881814226316</v>
      </c>
      <c r="G13" s="8">
        <f t="shared" si="1"/>
        <v>23.720453556579</v>
      </c>
      <c r="H13" s="9">
        <v>-0.1808</v>
      </c>
      <c r="I13" s="9">
        <v>-0.1795</v>
      </c>
      <c r="J13" s="10" t="str">
        <f t="shared" si="2"/>
        <v>10</v>
      </c>
      <c r="K13" s="10" t="str">
        <f t="shared" si="3"/>
        <v>10</v>
      </c>
      <c r="L13" s="6">
        <v>366715.88</v>
      </c>
      <c r="M13" s="6">
        <v>54516</v>
      </c>
      <c r="N13" s="7">
        <f t="shared" si="4"/>
        <v>0.129420403792799</v>
      </c>
      <c r="O13" s="10" t="str">
        <f t="shared" si="5"/>
        <v>20</v>
      </c>
      <c r="P13" s="9">
        <v>0.0132399832502436</v>
      </c>
      <c r="Q13" s="10" t="str">
        <f t="shared" si="6"/>
        <v>20</v>
      </c>
      <c r="R13" s="6">
        <v>0</v>
      </c>
      <c r="S13" s="6">
        <v>2</v>
      </c>
      <c r="T13" s="6">
        <v>2</v>
      </c>
      <c r="U13" s="6">
        <v>0</v>
      </c>
      <c r="V13" s="6">
        <f t="shared" si="7"/>
        <v>4</v>
      </c>
      <c r="W13" s="11">
        <f t="shared" si="8"/>
        <v>3</v>
      </c>
      <c r="X13" s="10">
        <f t="shared" si="9"/>
        <v>86.720453556579</v>
      </c>
      <c r="Y13" s="6" t="str">
        <f t="shared" si="12"/>
        <v>B</v>
      </c>
      <c r="Z13" s="12" t="str">
        <f t="shared" si="10"/>
        <v>20%</v>
      </c>
    </row>
    <row r="14" ht="21" customHeight="1" spans="1:26">
      <c r="A14" s="4">
        <v>11</v>
      </c>
      <c r="B14" s="5" t="s">
        <v>46</v>
      </c>
      <c r="C14" s="6" t="s">
        <v>139</v>
      </c>
      <c r="D14" s="6">
        <v>2444648.36</v>
      </c>
      <c r="E14" s="6">
        <v>1839161.56</v>
      </c>
      <c r="F14" s="7">
        <f t="shared" si="0"/>
        <v>0.7523215158846</v>
      </c>
      <c r="G14" s="8">
        <f t="shared" si="1"/>
        <v>18.808037897115</v>
      </c>
      <c r="H14" s="9">
        <v>-0.1923</v>
      </c>
      <c r="I14" s="9">
        <v>0.0713</v>
      </c>
      <c r="J14" s="10" t="str">
        <f t="shared" si="2"/>
        <v>10</v>
      </c>
      <c r="K14" s="10">
        <f t="shared" si="3"/>
        <v>8.2175</v>
      </c>
      <c r="L14" s="6">
        <v>2444648.36</v>
      </c>
      <c r="M14" s="6">
        <v>228.3</v>
      </c>
      <c r="N14" s="7">
        <f t="shared" si="4"/>
        <v>9.33789437050784e-5</v>
      </c>
      <c r="O14" s="10" t="str">
        <f t="shared" si="5"/>
        <v>20</v>
      </c>
      <c r="P14" s="9">
        <v>0.0100309056072738</v>
      </c>
      <c r="Q14" s="10" t="str">
        <f t="shared" si="6"/>
        <v>20</v>
      </c>
      <c r="R14" s="6">
        <v>0</v>
      </c>
      <c r="S14" s="6">
        <v>1</v>
      </c>
      <c r="T14" s="6">
        <v>1</v>
      </c>
      <c r="U14" s="6">
        <v>0</v>
      </c>
      <c r="V14" s="6">
        <f t="shared" si="7"/>
        <v>2</v>
      </c>
      <c r="W14" s="11">
        <f t="shared" si="8"/>
        <v>9</v>
      </c>
      <c r="X14" s="10">
        <f t="shared" si="9"/>
        <v>86.025537897115</v>
      </c>
      <c r="Y14" s="6" t="str">
        <f t="shared" si="12"/>
        <v>B</v>
      </c>
      <c r="Z14" s="12" t="str">
        <f t="shared" si="10"/>
        <v>20%</v>
      </c>
    </row>
    <row r="15" ht="21" customHeight="1" spans="1:26">
      <c r="A15" s="4">
        <v>12</v>
      </c>
      <c r="B15" s="5" t="s">
        <v>18</v>
      </c>
      <c r="C15" s="6" t="s">
        <v>139</v>
      </c>
      <c r="D15" s="6">
        <v>943611.16</v>
      </c>
      <c r="E15" s="6">
        <v>710551.39</v>
      </c>
      <c r="F15" s="7">
        <f t="shared" si="0"/>
        <v>0.753012914768833</v>
      </c>
      <c r="G15" s="8">
        <f t="shared" si="1"/>
        <v>18.8253228692208</v>
      </c>
      <c r="H15" s="9">
        <v>-0.357373152946535</v>
      </c>
      <c r="I15" s="9">
        <v>-0.224500271553369</v>
      </c>
      <c r="J15" s="10" t="str">
        <f t="shared" si="2"/>
        <v>10</v>
      </c>
      <c r="K15" s="10" t="str">
        <f t="shared" si="3"/>
        <v>10</v>
      </c>
      <c r="L15" s="6">
        <v>943611.16</v>
      </c>
      <c r="M15" s="6">
        <v>3268.5</v>
      </c>
      <c r="N15" s="7">
        <f t="shared" si="4"/>
        <v>0.00345186419993434</v>
      </c>
      <c r="O15" s="10" t="str">
        <f t="shared" si="5"/>
        <v>20</v>
      </c>
      <c r="P15" s="9">
        <v>0.00249037200040272</v>
      </c>
      <c r="Q15" s="10" t="str">
        <f t="shared" si="6"/>
        <v>20</v>
      </c>
      <c r="R15" s="6">
        <v>0</v>
      </c>
      <c r="S15" s="6">
        <v>2</v>
      </c>
      <c r="T15" s="6">
        <v>1</v>
      </c>
      <c r="U15" s="6">
        <v>0</v>
      </c>
      <c r="V15" s="6">
        <f t="shared" si="7"/>
        <v>3</v>
      </c>
      <c r="W15" s="11">
        <f t="shared" si="8"/>
        <v>6</v>
      </c>
      <c r="X15" s="10">
        <f t="shared" si="9"/>
        <v>84.8253228692208</v>
      </c>
      <c r="Y15" s="6" t="str">
        <f t="shared" si="12"/>
        <v>B</v>
      </c>
      <c r="Z15" s="12" t="str">
        <f t="shared" si="10"/>
        <v>20%</v>
      </c>
    </row>
    <row r="16" ht="21" customHeight="1" spans="1:26">
      <c r="A16" s="4">
        <v>13</v>
      </c>
      <c r="B16" s="5" t="s">
        <v>86</v>
      </c>
      <c r="C16" s="6" t="s">
        <v>139</v>
      </c>
      <c r="D16" s="6">
        <v>16745.42</v>
      </c>
      <c r="E16" s="6">
        <v>12167.82</v>
      </c>
      <c r="F16" s="7">
        <f t="shared" si="0"/>
        <v>0.726635700985702</v>
      </c>
      <c r="G16" s="8">
        <f t="shared" si="1"/>
        <v>18.1658925246426</v>
      </c>
      <c r="H16" s="9">
        <v>-0.371</v>
      </c>
      <c r="I16" s="9">
        <v>0.3065</v>
      </c>
      <c r="J16" s="10" t="str">
        <f t="shared" si="2"/>
        <v>10</v>
      </c>
      <c r="K16" s="10">
        <f t="shared" si="3"/>
        <v>2.3375</v>
      </c>
      <c r="L16" s="6">
        <v>16745.42</v>
      </c>
      <c r="M16" s="6">
        <v>0</v>
      </c>
      <c r="N16" s="7">
        <f t="shared" si="4"/>
        <v>0</v>
      </c>
      <c r="O16" s="10" t="str">
        <f t="shared" si="5"/>
        <v>20</v>
      </c>
      <c r="P16" s="9">
        <v>0.0389517349213959</v>
      </c>
      <c r="Q16" s="10" t="str">
        <f t="shared" si="6"/>
        <v>20</v>
      </c>
      <c r="R16" s="6">
        <v>0</v>
      </c>
      <c r="S16" s="6">
        <v>1</v>
      </c>
      <c r="T16" s="6">
        <v>0</v>
      </c>
      <c r="U16" s="6">
        <v>0</v>
      </c>
      <c r="V16" s="6">
        <f t="shared" si="7"/>
        <v>1</v>
      </c>
      <c r="W16" s="11">
        <f t="shared" si="8"/>
        <v>12</v>
      </c>
      <c r="X16" s="10">
        <f t="shared" si="9"/>
        <v>82.5033925246426</v>
      </c>
      <c r="Y16" s="6" t="str">
        <f t="shared" si="12"/>
        <v>B</v>
      </c>
      <c r="Z16" s="12" t="str">
        <f t="shared" si="10"/>
        <v>20%</v>
      </c>
    </row>
    <row r="17" ht="21" customHeight="1" spans="1:26">
      <c r="A17" s="4">
        <v>14</v>
      </c>
      <c r="B17" s="5" t="s">
        <v>87</v>
      </c>
      <c r="C17" s="6" t="s">
        <v>139</v>
      </c>
      <c r="D17" s="6">
        <v>77327.74</v>
      </c>
      <c r="E17" s="6">
        <v>46135.34</v>
      </c>
      <c r="F17" s="7">
        <f t="shared" si="0"/>
        <v>0.596620824557914</v>
      </c>
      <c r="G17" s="8">
        <f t="shared" si="1"/>
        <v>14.9155206139479</v>
      </c>
      <c r="H17" s="9">
        <v>-0.1524</v>
      </c>
      <c r="I17" s="9">
        <v>-0.1412</v>
      </c>
      <c r="J17" s="10" t="str">
        <f t="shared" si="2"/>
        <v>10</v>
      </c>
      <c r="K17" s="10" t="str">
        <f t="shared" si="3"/>
        <v>10</v>
      </c>
      <c r="L17" s="6">
        <v>77327.74</v>
      </c>
      <c r="M17" s="6">
        <v>67080</v>
      </c>
      <c r="N17" s="7">
        <f t="shared" si="4"/>
        <v>0.464518037606572</v>
      </c>
      <c r="O17" s="10" t="str">
        <f t="shared" si="5"/>
        <v>20</v>
      </c>
      <c r="P17" s="9">
        <v>0.0254322928412504</v>
      </c>
      <c r="Q17" s="10" t="str">
        <f t="shared" si="6"/>
        <v>20</v>
      </c>
      <c r="R17" s="6">
        <v>0</v>
      </c>
      <c r="S17" s="6">
        <v>1</v>
      </c>
      <c r="T17" s="6">
        <v>2</v>
      </c>
      <c r="U17" s="6">
        <v>0</v>
      </c>
      <c r="V17" s="6">
        <f t="shared" si="7"/>
        <v>3</v>
      </c>
      <c r="W17" s="11">
        <f t="shared" si="8"/>
        <v>6</v>
      </c>
      <c r="X17" s="10">
        <f t="shared" si="9"/>
        <v>80.9155206139478</v>
      </c>
      <c r="Y17" s="6" t="str">
        <f t="shared" si="12"/>
        <v>B</v>
      </c>
      <c r="Z17" s="12" t="str">
        <f t="shared" si="10"/>
        <v>20%</v>
      </c>
    </row>
    <row r="18" ht="21" customHeight="1" spans="1:26">
      <c r="A18" s="4">
        <v>15</v>
      </c>
      <c r="B18" s="5" t="s">
        <v>69</v>
      </c>
      <c r="C18" s="6" t="s">
        <v>140</v>
      </c>
      <c r="D18" s="6">
        <v>126698.1</v>
      </c>
      <c r="E18" s="6">
        <v>41481.6</v>
      </c>
      <c r="F18" s="7">
        <f t="shared" si="0"/>
        <v>0.327405067637163</v>
      </c>
      <c r="G18" s="8">
        <f t="shared" si="1"/>
        <v>8.18512669092907</v>
      </c>
      <c r="H18" s="9">
        <v>-0.1091</v>
      </c>
      <c r="I18" s="9">
        <v>-0.2457</v>
      </c>
      <c r="J18" s="10" t="str">
        <f t="shared" si="2"/>
        <v>10</v>
      </c>
      <c r="K18" s="10" t="str">
        <f t="shared" si="3"/>
        <v>10</v>
      </c>
      <c r="L18" s="6">
        <v>126698.1</v>
      </c>
      <c r="M18" s="6">
        <v>16510</v>
      </c>
      <c r="N18" s="7">
        <f t="shared" si="4"/>
        <v>0.115286774979907</v>
      </c>
      <c r="O18" s="10" t="str">
        <f t="shared" si="5"/>
        <v>20</v>
      </c>
      <c r="P18" s="9">
        <v>0.00626912652041933</v>
      </c>
      <c r="Q18" s="10" t="str">
        <f t="shared" si="6"/>
        <v>20</v>
      </c>
      <c r="R18" s="6">
        <v>1</v>
      </c>
      <c r="S18" s="6">
        <v>0</v>
      </c>
      <c r="T18" s="6">
        <v>0</v>
      </c>
      <c r="U18" s="6">
        <v>0</v>
      </c>
      <c r="V18" s="6">
        <f t="shared" si="7"/>
        <v>1</v>
      </c>
      <c r="W18" s="11">
        <f t="shared" si="8"/>
        <v>12</v>
      </c>
      <c r="X18" s="10">
        <f t="shared" si="9"/>
        <v>80.1851266909291</v>
      </c>
      <c r="Y18" s="6" t="s">
        <v>17</v>
      </c>
      <c r="Z18" s="12" t="str">
        <f t="shared" si="10"/>
        <v>0</v>
      </c>
    </row>
    <row r="19" ht="21" customHeight="1" spans="1:26">
      <c r="A19" s="4">
        <v>16</v>
      </c>
      <c r="B19" s="5" t="s">
        <v>76</v>
      </c>
      <c r="C19" s="6" t="s">
        <v>139</v>
      </c>
      <c r="D19" s="6">
        <v>3376704.3</v>
      </c>
      <c r="E19" s="6">
        <v>2689796.21</v>
      </c>
      <c r="F19" s="7">
        <f t="shared" si="0"/>
        <v>0.796574402443234</v>
      </c>
      <c r="G19" s="8">
        <f t="shared" si="1"/>
        <v>19.9143600610809</v>
      </c>
      <c r="H19" s="9">
        <v>-0.2035</v>
      </c>
      <c r="I19" s="9">
        <v>-0.1179</v>
      </c>
      <c r="J19" s="10" t="str">
        <f t="shared" si="2"/>
        <v>10</v>
      </c>
      <c r="K19" s="10" t="str">
        <f t="shared" si="3"/>
        <v>10</v>
      </c>
      <c r="L19" s="6">
        <v>3376704.3</v>
      </c>
      <c r="M19" s="6">
        <v>420404.3</v>
      </c>
      <c r="N19" s="7">
        <f t="shared" si="4"/>
        <v>0.110716954474254</v>
      </c>
      <c r="O19" s="10" t="str">
        <f t="shared" si="5"/>
        <v>20</v>
      </c>
      <c r="P19" s="9">
        <v>0.0227721151208965</v>
      </c>
      <c r="Q19" s="10" t="str">
        <f t="shared" si="6"/>
        <v>20</v>
      </c>
      <c r="R19" s="6">
        <v>0</v>
      </c>
      <c r="S19" s="6">
        <v>4</v>
      </c>
      <c r="T19" s="6">
        <v>2</v>
      </c>
      <c r="U19" s="6">
        <v>0</v>
      </c>
      <c r="V19" s="6">
        <f t="shared" si="7"/>
        <v>6</v>
      </c>
      <c r="W19" s="11" t="str">
        <f t="shared" si="8"/>
        <v>0</v>
      </c>
      <c r="X19" s="10">
        <f t="shared" si="9"/>
        <v>79.9143600610809</v>
      </c>
      <c r="Y19" s="6" t="str">
        <f t="shared" ref="Y19:Y23" si="13">IF(X19&gt;=90,"A",IF(X19&gt;=80,"B",IF(X19&gt;=70,"C",IF(X19&gt;=60,"D","E"))))</f>
        <v>C</v>
      </c>
      <c r="Z19" s="12" t="str">
        <f t="shared" si="10"/>
        <v>15%</v>
      </c>
    </row>
    <row r="20" ht="21" customHeight="1" spans="1:26">
      <c r="A20" s="4">
        <v>17</v>
      </c>
      <c r="B20" s="5" t="s">
        <v>13</v>
      </c>
      <c r="C20" s="6" t="s">
        <v>140</v>
      </c>
      <c r="D20" s="6">
        <v>2544964.45</v>
      </c>
      <c r="E20" s="6">
        <v>2015886.51</v>
      </c>
      <c r="F20" s="7">
        <f t="shared" si="0"/>
        <v>0.79210792512249</v>
      </c>
      <c r="G20" s="8">
        <f t="shared" si="1"/>
        <v>19.8026981280623</v>
      </c>
      <c r="H20" s="9">
        <v>-0.1273</v>
      </c>
      <c r="I20" s="9">
        <v>-0.1795</v>
      </c>
      <c r="J20" s="10" t="str">
        <f t="shared" si="2"/>
        <v>10</v>
      </c>
      <c r="K20" s="10" t="str">
        <f t="shared" si="3"/>
        <v>10</v>
      </c>
      <c r="L20" s="6">
        <v>2544964.45</v>
      </c>
      <c r="M20" s="6">
        <v>332022.68</v>
      </c>
      <c r="N20" s="7">
        <f t="shared" si="4"/>
        <v>0.115406383482849</v>
      </c>
      <c r="O20" s="10" t="str">
        <f t="shared" si="5"/>
        <v>20</v>
      </c>
      <c r="P20" s="9">
        <v>0.00365834177698466</v>
      </c>
      <c r="Q20" s="10" t="str">
        <f t="shared" si="6"/>
        <v>20</v>
      </c>
      <c r="R20" s="6">
        <v>1</v>
      </c>
      <c r="S20" s="6">
        <v>3</v>
      </c>
      <c r="T20" s="6">
        <v>2</v>
      </c>
      <c r="U20" s="6">
        <v>0</v>
      </c>
      <c r="V20" s="6">
        <f t="shared" si="7"/>
        <v>6</v>
      </c>
      <c r="W20" s="11" t="str">
        <f t="shared" si="8"/>
        <v>0</v>
      </c>
      <c r="X20" s="10">
        <f t="shared" si="9"/>
        <v>79.8026981280623</v>
      </c>
      <c r="Y20" s="6" t="s">
        <v>17</v>
      </c>
      <c r="Z20" s="12" t="str">
        <f t="shared" si="10"/>
        <v>0</v>
      </c>
    </row>
    <row r="21" ht="21" customHeight="1" spans="1:26">
      <c r="A21" s="4">
        <v>18</v>
      </c>
      <c r="B21" s="5" t="s">
        <v>93</v>
      </c>
      <c r="C21" s="6" t="s">
        <v>139</v>
      </c>
      <c r="D21" s="6">
        <v>884022.62</v>
      </c>
      <c r="E21" s="6">
        <v>628691.52</v>
      </c>
      <c r="F21" s="7">
        <f t="shared" si="0"/>
        <v>0.711171304643766</v>
      </c>
      <c r="G21" s="8">
        <f t="shared" si="1"/>
        <v>17.7792826160941</v>
      </c>
      <c r="H21" s="9">
        <v>-0.2165</v>
      </c>
      <c r="I21" s="9">
        <v>-0.0625</v>
      </c>
      <c r="J21" s="10" t="str">
        <f t="shared" si="2"/>
        <v>10</v>
      </c>
      <c r="K21" s="10" t="str">
        <f t="shared" si="3"/>
        <v>10</v>
      </c>
      <c r="L21" s="6">
        <v>884022.62</v>
      </c>
      <c r="M21" s="6">
        <v>52643.68</v>
      </c>
      <c r="N21" s="7">
        <f t="shared" si="4"/>
        <v>0.0562032390831185</v>
      </c>
      <c r="O21" s="10" t="str">
        <f t="shared" si="5"/>
        <v>20</v>
      </c>
      <c r="P21" s="9">
        <v>0.00693176893208112</v>
      </c>
      <c r="Q21" s="10" t="str">
        <f t="shared" si="6"/>
        <v>20</v>
      </c>
      <c r="R21" s="6">
        <v>0</v>
      </c>
      <c r="S21" s="6">
        <v>2</v>
      </c>
      <c r="T21" s="6">
        <v>3</v>
      </c>
      <c r="U21" s="6">
        <v>0</v>
      </c>
      <c r="V21" s="6">
        <f t="shared" si="7"/>
        <v>5</v>
      </c>
      <c r="W21" s="11" t="str">
        <f t="shared" si="8"/>
        <v>0</v>
      </c>
      <c r="X21" s="10">
        <f t="shared" si="9"/>
        <v>77.7792826160942</v>
      </c>
      <c r="Y21" s="6" t="str">
        <f t="shared" si="13"/>
        <v>C</v>
      </c>
      <c r="Z21" s="12" t="str">
        <f t="shared" si="10"/>
        <v>15%</v>
      </c>
    </row>
    <row r="22" ht="21" customHeight="1" spans="1:26">
      <c r="A22" s="4">
        <v>19</v>
      </c>
      <c r="B22" s="5" t="s">
        <v>50</v>
      </c>
      <c r="C22" s="6" t="s">
        <v>139</v>
      </c>
      <c r="D22" s="6">
        <v>345238.07</v>
      </c>
      <c r="E22" s="6">
        <v>190766.55</v>
      </c>
      <c r="F22" s="7">
        <f t="shared" si="0"/>
        <v>0.552565219704768</v>
      </c>
      <c r="G22" s="8">
        <f t="shared" si="1"/>
        <v>13.8141304926192</v>
      </c>
      <c r="H22" s="9">
        <v>-0.0889</v>
      </c>
      <c r="I22" s="9">
        <v>0.1006</v>
      </c>
      <c r="J22" s="10" t="str">
        <f t="shared" si="2"/>
        <v>10</v>
      </c>
      <c r="K22" s="10">
        <f t="shared" si="3"/>
        <v>7.485</v>
      </c>
      <c r="L22" s="6">
        <v>345238.07</v>
      </c>
      <c r="M22" s="6">
        <v>0</v>
      </c>
      <c r="N22" s="7">
        <f t="shared" si="4"/>
        <v>0</v>
      </c>
      <c r="O22" s="10" t="str">
        <f t="shared" si="5"/>
        <v>20</v>
      </c>
      <c r="P22" s="9">
        <v>0.000700861971995681</v>
      </c>
      <c r="Q22" s="10" t="str">
        <f t="shared" si="6"/>
        <v>20</v>
      </c>
      <c r="R22" s="6">
        <v>0</v>
      </c>
      <c r="S22" s="6">
        <v>1</v>
      </c>
      <c r="T22" s="6">
        <v>2</v>
      </c>
      <c r="U22" s="6">
        <v>0</v>
      </c>
      <c r="V22" s="6">
        <f t="shared" si="7"/>
        <v>3</v>
      </c>
      <c r="W22" s="11">
        <f t="shared" si="8"/>
        <v>6</v>
      </c>
      <c r="X22" s="10">
        <f t="shared" si="9"/>
        <v>77.2991304926192</v>
      </c>
      <c r="Y22" s="6" t="str">
        <f t="shared" si="13"/>
        <v>C</v>
      </c>
      <c r="Z22" s="12" t="str">
        <f t="shared" si="10"/>
        <v>15%</v>
      </c>
    </row>
    <row r="23" ht="21" customHeight="1" spans="1:26">
      <c r="A23" s="4">
        <v>20</v>
      </c>
      <c r="B23" s="5" t="s">
        <v>96</v>
      </c>
      <c r="C23" s="6" t="s">
        <v>139</v>
      </c>
      <c r="D23" s="6">
        <v>481259.39</v>
      </c>
      <c r="E23" s="6">
        <v>246705.14</v>
      </c>
      <c r="F23" s="7">
        <f t="shared" si="0"/>
        <v>0.512624054982075</v>
      </c>
      <c r="G23" s="8">
        <f t="shared" si="1"/>
        <v>12.8156013745519</v>
      </c>
      <c r="H23" s="9">
        <v>-0.0614693589334615</v>
      </c>
      <c r="I23" s="9">
        <v>-0.0923591873685338</v>
      </c>
      <c r="J23" s="10" t="str">
        <f t="shared" si="2"/>
        <v>10</v>
      </c>
      <c r="K23" s="10" t="str">
        <f t="shared" si="3"/>
        <v>10</v>
      </c>
      <c r="L23" s="6">
        <v>481259.39</v>
      </c>
      <c r="M23" s="6">
        <v>72108.7</v>
      </c>
      <c r="N23" s="7">
        <f t="shared" si="4"/>
        <v>0.130308742594825</v>
      </c>
      <c r="O23" s="10" t="str">
        <f t="shared" si="5"/>
        <v>20</v>
      </c>
      <c r="P23" s="9">
        <v>0.00761006475728142</v>
      </c>
      <c r="Q23" s="10" t="str">
        <f t="shared" si="6"/>
        <v>20</v>
      </c>
      <c r="R23" s="6">
        <v>0</v>
      </c>
      <c r="S23" s="6">
        <v>2</v>
      </c>
      <c r="T23" s="6">
        <v>2</v>
      </c>
      <c r="U23" s="6">
        <v>0</v>
      </c>
      <c r="V23" s="6">
        <f t="shared" si="7"/>
        <v>4</v>
      </c>
      <c r="W23" s="11">
        <f t="shared" si="8"/>
        <v>3</v>
      </c>
      <c r="X23" s="10">
        <f t="shared" si="9"/>
        <v>75.8156013745519</v>
      </c>
      <c r="Y23" s="6" t="str">
        <f t="shared" si="13"/>
        <v>C</v>
      </c>
      <c r="Z23" s="12" t="str">
        <f t="shared" si="10"/>
        <v>15%</v>
      </c>
    </row>
    <row r="24" ht="21" customHeight="1" spans="1:26">
      <c r="A24" s="4">
        <v>21</v>
      </c>
      <c r="B24" s="5" t="s">
        <v>39</v>
      </c>
      <c r="C24" s="6" t="s">
        <v>140</v>
      </c>
      <c r="D24" s="6">
        <v>13446.69</v>
      </c>
      <c r="E24" s="6">
        <v>6759.69</v>
      </c>
      <c r="F24" s="7">
        <f t="shared" si="0"/>
        <v>0.502702895656849</v>
      </c>
      <c r="G24" s="8">
        <f t="shared" si="1"/>
        <v>12.5675723914212</v>
      </c>
      <c r="H24" s="9">
        <v>-0.1509</v>
      </c>
      <c r="I24" s="9">
        <v>-0.0897</v>
      </c>
      <c r="J24" s="10" t="str">
        <f t="shared" si="2"/>
        <v>10</v>
      </c>
      <c r="K24" s="10" t="str">
        <f t="shared" si="3"/>
        <v>10</v>
      </c>
      <c r="L24" s="6">
        <v>13446.69</v>
      </c>
      <c r="M24" s="6">
        <v>0</v>
      </c>
      <c r="N24" s="7">
        <f t="shared" si="4"/>
        <v>0</v>
      </c>
      <c r="O24" s="10" t="str">
        <f t="shared" si="5"/>
        <v>20</v>
      </c>
      <c r="P24" s="9">
        <v>0.0290873120743883</v>
      </c>
      <c r="Q24" s="10" t="str">
        <f t="shared" si="6"/>
        <v>20</v>
      </c>
      <c r="R24" s="6">
        <v>1</v>
      </c>
      <c r="S24" s="6">
        <v>3</v>
      </c>
      <c r="T24" s="6">
        <v>0</v>
      </c>
      <c r="U24" s="6">
        <v>0</v>
      </c>
      <c r="V24" s="6">
        <f t="shared" si="7"/>
        <v>4</v>
      </c>
      <c r="W24" s="11">
        <f t="shared" si="8"/>
        <v>3</v>
      </c>
      <c r="X24" s="10">
        <f t="shared" si="9"/>
        <v>75.5675723914212</v>
      </c>
      <c r="Y24" s="6" t="s">
        <v>17</v>
      </c>
      <c r="Z24" s="12" t="str">
        <f t="shared" si="10"/>
        <v>0</v>
      </c>
    </row>
    <row r="25" ht="21" customHeight="1" spans="1:26">
      <c r="A25" s="4">
        <v>22</v>
      </c>
      <c r="B25" s="5" t="s">
        <v>41</v>
      </c>
      <c r="C25" s="6" t="s">
        <v>139</v>
      </c>
      <c r="D25" s="6">
        <v>22726.24</v>
      </c>
      <c r="E25" s="6">
        <v>15272.84</v>
      </c>
      <c r="F25" s="7">
        <f t="shared" si="0"/>
        <v>0.672035497292997</v>
      </c>
      <c r="G25" s="8">
        <f t="shared" si="1"/>
        <v>16.8008874323249</v>
      </c>
      <c r="H25" s="9">
        <v>0.07089662</v>
      </c>
      <c r="I25" s="9">
        <v>0.344744</v>
      </c>
      <c r="J25" s="10">
        <f t="shared" si="2"/>
        <v>8.2275845</v>
      </c>
      <c r="K25" s="10">
        <f t="shared" si="3"/>
        <v>1.3814</v>
      </c>
      <c r="L25" s="6">
        <v>22726.24</v>
      </c>
      <c r="M25" s="6">
        <v>0</v>
      </c>
      <c r="N25" s="7">
        <f t="shared" si="4"/>
        <v>0</v>
      </c>
      <c r="O25" s="10" t="str">
        <f t="shared" si="5"/>
        <v>20</v>
      </c>
      <c r="P25" s="9">
        <v>0.0270914940199675</v>
      </c>
      <c r="Q25" s="10" t="str">
        <f t="shared" si="6"/>
        <v>20</v>
      </c>
      <c r="R25" s="6">
        <v>0</v>
      </c>
      <c r="S25" s="6">
        <v>1</v>
      </c>
      <c r="T25" s="6">
        <v>1</v>
      </c>
      <c r="U25" s="6">
        <v>0</v>
      </c>
      <c r="V25" s="6">
        <f t="shared" si="7"/>
        <v>2</v>
      </c>
      <c r="W25" s="11">
        <f t="shared" si="8"/>
        <v>9</v>
      </c>
      <c r="X25" s="10">
        <f t="shared" si="9"/>
        <v>75.4098719323249</v>
      </c>
      <c r="Y25" s="6" t="str">
        <f t="shared" ref="Y25:Y27" si="14">IF(X25&gt;=90,"A",IF(X25&gt;=80,"B",IF(X25&gt;=70,"C",IF(X25&gt;=60,"D","E"))))</f>
        <v>C</v>
      </c>
      <c r="Z25" s="12" t="str">
        <f t="shared" si="10"/>
        <v>15%</v>
      </c>
    </row>
    <row r="26" ht="21" customHeight="1" spans="1:26">
      <c r="A26" s="4">
        <v>23</v>
      </c>
      <c r="B26" s="5" t="s">
        <v>60</v>
      </c>
      <c r="C26" s="6" t="s">
        <v>139</v>
      </c>
      <c r="D26" s="6">
        <v>33320.18</v>
      </c>
      <c r="E26" s="6">
        <v>8050.72</v>
      </c>
      <c r="F26" s="7">
        <f t="shared" si="0"/>
        <v>0.241616942045331</v>
      </c>
      <c r="G26" s="8">
        <f t="shared" si="1"/>
        <v>6.04042355113328</v>
      </c>
      <c r="H26" s="9">
        <v>-0.0347</v>
      </c>
      <c r="I26" s="9">
        <v>-0.5393</v>
      </c>
      <c r="J26" s="10" t="str">
        <f t="shared" si="2"/>
        <v>10</v>
      </c>
      <c r="K26" s="10" t="str">
        <f t="shared" si="3"/>
        <v>10</v>
      </c>
      <c r="L26" s="6">
        <v>33320.18</v>
      </c>
      <c r="M26" s="6">
        <v>5670</v>
      </c>
      <c r="N26" s="7">
        <f t="shared" si="4"/>
        <v>0.145421231705009</v>
      </c>
      <c r="O26" s="10" t="str">
        <f t="shared" si="5"/>
        <v>20</v>
      </c>
      <c r="P26" s="9">
        <v>0.0227187837364819</v>
      </c>
      <c r="Q26" s="10" t="str">
        <f t="shared" si="6"/>
        <v>20</v>
      </c>
      <c r="R26" s="6">
        <v>0</v>
      </c>
      <c r="S26" s="6">
        <v>1</v>
      </c>
      <c r="T26" s="6">
        <v>1</v>
      </c>
      <c r="U26" s="6">
        <v>0</v>
      </c>
      <c r="V26" s="6">
        <f t="shared" si="7"/>
        <v>2</v>
      </c>
      <c r="W26" s="11">
        <f t="shared" si="8"/>
        <v>9</v>
      </c>
      <c r="X26" s="10">
        <f t="shared" si="9"/>
        <v>75.0404235511333</v>
      </c>
      <c r="Y26" s="6" t="str">
        <f t="shared" si="14"/>
        <v>C</v>
      </c>
      <c r="Z26" s="12" t="str">
        <f t="shared" si="10"/>
        <v>15%</v>
      </c>
    </row>
    <row r="27" ht="21" customHeight="1" spans="1:26">
      <c r="A27" s="4">
        <v>24</v>
      </c>
      <c r="B27" s="5" t="s">
        <v>55</v>
      </c>
      <c r="C27" s="6" t="s">
        <v>139</v>
      </c>
      <c r="D27" s="6">
        <v>18779.04</v>
      </c>
      <c r="E27" s="6">
        <v>0</v>
      </c>
      <c r="F27" s="7">
        <f t="shared" si="0"/>
        <v>0</v>
      </c>
      <c r="G27" s="8">
        <f t="shared" si="1"/>
        <v>0</v>
      </c>
      <c r="H27" s="9">
        <v>-0.2112</v>
      </c>
      <c r="I27" s="9">
        <v>-0.144</v>
      </c>
      <c r="J27" s="10" t="str">
        <f t="shared" si="2"/>
        <v>10</v>
      </c>
      <c r="K27" s="10" t="str">
        <f t="shared" si="3"/>
        <v>10</v>
      </c>
      <c r="L27" s="6">
        <v>18779.04</v>
      </c>
      <c r="M27" s="6">
        <v>16510</v>
      </c>
      <c r="N27" s="7">
        <f t="shared" si="4"/>
        <v>0.467850641445616</v>
      </c>
      <c r="O27" s="10" t="str">
        <f t="shared" si="5"/>
        <v>20</v>
      </c>
      <c r="P27" s="9">
        <v>0.0358981017282349</v>
      </c>
      <c r="Q27" s="10" t="str">
        <f t="shared" si="6"/>
        <v>20</v>
      </c>
      <c r="R27" s="6">
        <v>0</v>
      </c>
      <c r="S27" s="6">
        <v>0</v>
      </c>
      <c r="T27" s="6">
        <v>0</v>
      </c>
      <c r="U27" s="6">
        <v>0</v>
      </c>
      <c r="V27" s="6">
        <f t="shared" si="7"/>
        <v>0</v>
      </c>
      <c r="W27" s="11">
        <f t="shared" si="8"/>
        <v>15</v>
      </c>
      <c r="X27" s="10">
        <f t="shared" si="9"/>
        <v>75</v>
      </c>
      <c r="Y27" s="6" t="str">
        <f t="shared" si="14"/>
        <v>C</v>
      </c>
      <c r="Z27" s="12" t="str">
        <f t="shared" si="10"/>
        <v>15%</v>
      </c>
    </row>
    <row r="28" ht="21" customHeight="1" spans="1:26">
      <c r="A28" s="4">
        <v>25</v>
      </c>
      <c r="B28" s="5" t="s">
        <v>49</v>
      </c>
      <c r="C28" s="6" t="s">
        <v>140</v>
      </c>
      <c r="D28" s="6">
        <v>36910.54</v>
      </c>
      <c r="E28" s="6">
        <v>8628.6</v>
      </c>
      <c r="F28" s="7">
        <f t="shared" si="0"/>
        <v>0.233770624867585</v>
      </c>
      <c r="G28" s="8">
        <f t="shared" si="1"/>
        <v>5.84426562168963</v>
      </c>
      <c r="H28" s="9">
        <v>-0.1315</v>
      </c>
      <c r="I28" s="9">
        <v>-0.0426</v>
      </c>
      <c r="J28" s="10" t="str">
        <f t="shared" si="2"/>
        <v>10</v>
      </c>
      <c r="K28" s="10" t="str">
        <f t="shared" si="3"/>
        <v>10</v>
      </c>
      <c r="L28" s="6">
        <v>36910.54</v>
      </c>
      <c r="M28" s="6">
        <v>1194.75</v>
      </c>
      <c r="N28" s="7">
        <f t="shared" si="4"/>
        <v>0.0313539143777675</v>
      </c>
      <c r="O28" s="10" t="str">
        <f t="shared" si="5"/>
        <v>20</v>
      </c>
      <c r="P28" s="9">
        <v>0.0164743515176311</v>
      </c>
      <c r="Q28" s="10" t="str">
        <f t="shared" si="6"/>
        <v>20</v>
      </c>
      <c r="R28" s="6">
        <v>1</v>
      </c>
      <c r="S28" s="6">
        <v>1</v>
      </c>
      <c r="T28" s="6">
        <v>0</v>
      </c>
      <c r="U28" s="6">
        <v>0</v>
      </c>
      <c r="V28" s="6">
        <f t="shared" si="7"/>
        <v>2</v>
      </c>
      <c r="W28" s="11">
        <f t="shared" si="8"/>
        <v>9</v>
      </c>
      <c r="X28" s="10">
        <f t="shared" si="9"/>
        <v>74.8442656216896</v>
      </c>
      <c r="Y28" s="6" t="s">
        <v>17</v>
      </c>
      <c r="Z28" s="12" t="str">
        <f t="shared" si="10"/>
        <v>0</v>
      </c>
    </row>
    <row r="29" ht="21" customHeight="1" spans="1:26">
      <c r="A29" s="4">
        <v>26</v>
      </c>
      <c r="B29" s="5" t="s">
        <v>51</v>
      </c>
      <c r="C29" s="6" t="s">
        <v>140</v>
      </c>
      <c r="D29" s="6">
        <v>65174.72</v>
      </c>
      <c r="E29" s="6">
        <v>62481.53</v>
      </c>
      <c r="F29" s="7">
        <f t="shared" si="0"/>
        <v>0.958677382887107</v>
      </c>
      <c r="G29" s="8">
        <f t="shared" si="1"/>
        <v>23.9669345721777</v>
      </c>
      <c r="H29" s="9">
        <v>-0.2584</v>
      </c>
      <c r="I29" s="9">
        <v>-0.1333</v>
      </c>
      <c r="J29" s="10" t="str">
        <f t="shared" si="2"/>
        <v>10</v>
      </c>
      <c r="K29" s="10" t="str">
        <f t="shared" si="3"/>
        <v>10</v>
      </c>
      <c r="L29" s="6">
        <v>65174.72</v>
      </c>
      <c r="M29" s="6">
        <v>199660</v>
      </c>
      <c r="N29" s="7">
        <f t="shared" si="4"/>
        <v>0.753904170873064</v>
      </c>
      <c r="O29" s="10">
        <f t="shared" si="5"/>
        <v>4.76574974761617</v>
      </c>
      <c r="P29" s="9">
        <v>0.0130797409948034</v>
      </c>
      <c r="Q29" s="10" t="str">
        <f t="shared" si="6"/>
        <v>20</v>
      </c>
      <c r="R29" s="6">
        <v>2</v>
      </c>
      <c r="S29" s="6">
        <v>1</v>
      </c>
      <c r="T29" s="6">
        <v>0</v>
      </c>
      <c r="U29" s="6">
        <v>0</v>
      </c>
      <c r="V29" s="6">
        <f t="shared" si="7"/>
        <v>3</v>
      </c>
      <c r="W29" s="11">
        <f t="shared" si="8"/>
        <v>6</v>
      </c>
      <c r="X29" s="10">
        <f t="shared" si="9"/>
        <v>74.7326843197938</v>
      </c>
      <c r="Y29" s="6" t="s">
        <v>17</v>
      </c>
      <c r="Z29" s="12" t="str">
        <f t="shared" si="10"/>
        <v>0</v>
      </c>
    </row>
    <row r="30" ht="21" customHeight="1" spans="1:26">
      <c r="A30" s="4">
        <v>27</v>
      </c>
      <c r="B30" s="5" t="s">
        <v>98</v>
      </c>
      <c r="C30" s="6" t="s">
        <v>139</v>
      </c>
      <c r="D30" s="6">
        <v>7088.28</v>
      </c>
      <c r="E30" s="6">
        <v>0</v>
      </c>
      <c r="F30" s="7">
        <f t="shared" si="0"/>
        <v>0</v>
      </c>
      <c r="G30" s="8">
        <f t="shared" si="1"/>
        <v>0</v>
      </c>
      <c r="H30" s="9">
        <v>0</v>
      </c>
      <c r="I30" s="9">
        <v>0.0283</v>
      </c>
      <c r="J30" s="10" t="str">
        <f t="shared" si="2"/>
        <v>10</v>
      </c>
      <c r="K30" s="10">
        <f t="shared" si="3"/>
        <v>9.2925</v>
      </c>
      <c r="L30" s="6">
        <v>7088.28</v>
      </c>
      <c r="M30" s="6">
        <v>0</v>
      </c>
      <c r="N30" s="7">
        <f t="shared" si="4"/>
        <v>0</v>
      </c>
      <c r="O30" s="10" t="str">
        <f t="shared" si="5"/>
        <v>20</v>
      </c>
      <c r="P30" s="9">
        <v>0.00071129899391517</v>
      </c>
      <c r="Q30" s="10" t="str">
        <f t="shared" si="6"/>
        <v>20</v>
      </c>
      <c r="R30" s="6">
        <v>0</v>
      </c>
      <c r="S30" s="6">
        <v>0</v>
      </c>
      <c r="T30" s="6">
        <v>0</v>
      </c>
      <c r="U30" s="6">
        <v>0</v>
      </c>
      <c r="V30" s="6">
        <f t="shared" si="7"/>
        <v>0</v>
      </c>
      <c r="W30" s="11">
        <f t="shared" si="8"/>
        <v>15</v>
      </c>
      <c r="X30" s="10">
        <f t="shared" si="9"/>
        <v>74.2925</v>
      </c>
      <c r="Y30" s="6" t="str">
        <f t="shared" ref="Y30:Y34" si="15">IF(X30&gt;=90,"A",IF(X30&gt;=80,"B",IF(X30&gt;=70,"C",IF(X30&gt;=60,"D","E"))))</f>
        <v>C</v>
      </c>
      <c r="Z30" s="12" t="str">
        <f t="shared" si="10"/>
        <v>15%</v>
      </c>
    </row>
    <row r="31" ht="21" customHeight="1" spans="1:26">
      <c r="A31" s="4">
        <v>28</v>
      </c>
      <c r="B31" s="5" t="s">
        <v>83</v>
      </c>
      <c r="C31" s="6" t="s">
        <v>139</v>
      </c>
      <c r="D31" s="6">
        <v>16835.3</v>
      </c>
      <c r="E31" s="6">
        <v>7747.96</v>
      </c>
      <c r="F31" s="7">
        <f t="shared" si="0"/>
        <v>0.460221083081383</v>
      </c>
      <c r="G31" s="8">
        <f t="shared" si="1"/>
        <v>11.5055270770346</v>
      </c>
      <c r="H31" s="9">
        <v>0.1388</v>
      </c>
      <c r="I31" s="9">
        <v>0.1149</v>
      </c>
      <c r="J31" s="10">
        <f t="shared" si="2"/>
        <v>6.53</v>
      </c>
      <c r="K31" s="10">
        <f t="shared" si="3"/>
        <v>7.1275</v>
      </c>
      <c r="L31" s="6">
        <v>16835.3</v>
      </c>
      <c r="M31" s="6">
        <v>8805</v>
      </c>
      <c r="N31" s="7">
        <f t="shared" si="4"/>
        <v>0.343404718353529</v>
      </c>
      <c r="O31" s="10" t="str">
        <f t="shared" si="5"/>
        <v>20</v>
      </c>
      <c r="P31" s="9">
        <v>0.020109515834056</v>
      </c>
      <c r="Q31" s="10" t="str">
        <f t="shared" si="6"/>
        <v>20</v>
      </c>
      <c r="R31" s="6">
        <v>0</v>
      </c>
      <c r="S31" s="6">
        <v>1</v>
      </c>
      <c r="T31" s="6">
        <v>1</v>
      </c>
      <c r="U31" s="6">
        <v>0</v>
      </c>
      <c r="V31" s="6">
        <f t="shared" si="7"/>
        <v>2</v>
      </c>
      <c r="W31" s="11">
        <f t="shared" si="8"/>
        <v>9</v>
      </c>
      <c r="X31" s="10">
        <f t="shared" si="9"/>
        <v>74.1630270770346</v>
      </c>
      <c r="Y31" s="6" t="str">
        <f t="shared" si="15"/>
        <v>C</v>
      </c>
      <c r="Z31" s="12" t="str">
        <f t="shared" si="10"/>
        <v>15%</v>
      </c>
    </row>
    <row r="32" ht="21" customHeight="1" spans="1:26">
      <c r="A32" s="4">
        <v>29</v>
      </c>
      <c r="B32" s="5" t="s">
        <v>48</v>
      </c>
      <c r="C32" s="6" t="s">
        <v>140</v>
      </c>
      <c r="D32" s="6">
        <v>473552.46</v>
      </c>
      <c r="E32" s="6">
        <v>309842.63</v>
      </c>
      <c r="F32" s="7">
        <f t="shared" si="0"/>
        <v>0.654294204278867</v>
      </c>
      <c r="G32" s="8">
        <f t="shared" si="1"/>
        <v>16.3573551069717</v>
      </c>
      <c r="H32" s="9">
        <v>-0.1085</v>
      </c>
      <c r="I32" s="9">
        <v>-0.0338</v>
      </c>
      <c r="J32" s="10" t="str">
        <f t="shared" si="2"/>
        <v>10</v>
      </c>
      <c r="K32" s="10" t="str">
        <f t="shared" si="3"/>
        <v>10</v>
      </c>
      <c r="L32" s="6">
        <v>473552.46</v>
      </c>
      <c r="M32" s="6">
        <v>855850.5</v>
      </c>
      <c r="N32" s="7">
        <f t="shared" si="4"/>
        <v>0.643785613355337</v>
      </c>
      <c r="O32" s="10">
        <f t="shared" si="5"/>
        <v>11.3728631986798</v>
      </c>
      <c r="P32" s="9">
        <v>0.0190042220521577</v>
      </c>
      <c r="Q32" s="10" t="str">
        <f t="shared" si="6"/>
        <v>20</v>
      </c>
      <c r="R32" s="6">
        <v>2</v>
      </c>
      <c r="S32" s="6">
        <v>1</v>
      </c>
      <c r="T32" s="6">
        <v>0</v>
      </c>
      <c r="U32" s="6">
        <v>0</v>
      </c>
      <c r="V32" s="6">
        <f t="shared" si="7"/>
        <v>3</v>
      </c>
      <c r="W32" s="11">
        <f t="shared" si="8"/>
        <v>6</v>
      </c>
      <c r="X32" s="10">
        <f t="shared" si="9"/>
        <v>73.7302183056515</v>
      </c>
      <c r="Y32" s="6" t="s">
        <v>17</v>
      </c>
      <c r="Z32" s="12" t="str">
        <f t="shared" si="10"/>
        <v>0</v>
      </c>
    </row>
    <row r="33" ht="21" customHeight="1" spans="1:26">
      <c r="A33" s="4">
        <v>30</v>
      </c>
      <c r="B33" s="5" t="s">
        <v>23</v>
      </c>
      <c r="C33" s="6" t="s">
        <v>139</v>
      </c>
      <c r="D33" s="6">
        <v>181415.91</v>
      </c>
      <c r="E33" s="6">
        <v>33758.08</v>
      </c>
      <c r="F33" s="7">
        <f t="shared" si="0"/>
        <v>0.186081143599809</v>
      </c>
      <c r="G33" s="8">
        <f t="shared" si="1"/>
        <v>4.65202858999522</v>
      </c>
      <c r="H33" s="9">
        <v>-0.3585</v>
      </c>
      <c r="I33" s="9">
        <v>-0.3394</v>
      </c>
      <c r="J33" s="10" t="str">
        <f t="shared" si="2"/>
        <v>10</v>
      </c>
      <c r="K33" s="10" t="str">
        <f t="shared" si="3"/>
        <v>10</v>
      </c>
      <c r="L33" s="6">
        <v>181415.91</v>
      </c>
      <c r="M33" s="6">
        <v>3450</v>
      </c>
      <c r="N33" s="7">
        <f t="shared" si="4"/>
        <v>0.0186621751949832</v>
      </c>
      <c r="O33" s="10" t="str">
        <f t="shared" si="5"/>
        <v>20</v>
      </c>
      <c r="P33" s="9">
        <v>0.0242186082824569</v>
      </c>
      <c r="Q33" s="10" t="str">
        <f t="shared" si="6"/>
        <v>20</v>
      </c>
      <c r="R33" s="6">
        <v>0</v>
      </c>
      <c r="S33" s="6">
        <v>1</v>
      </c>
      <c r="T33" s="6">
        <v>1</v>
      </c>
      <c r="U33" s="6">
        <v>0</v>
      </c>
      <c r="V33" s="6">
        <f t="shared" si="7"/>
        <v>2</v>
      </c>
      <c r="W33" s="11">
        <f t="shared" si="8"/>
        <v>9</v>
      </c>
      <c r="X33" s="10">
        <f t="shared" si="9"/>
        <v>73.6520285899952</v>
      </c>
      <c r="Y33" s="6" t="str">
        <f t="shared" si="15"/>
        <v>C</v>
      </c>
      <c r="Z33" s="12" t="str">
        <f t="shared" si="10"/>
        <v>15%</v>
      </c>
    </row>
    <row r="34" ht="21" customHeight="1" spans="1:26">
      <c r="A34" s="4">
        <v>31</v>
      </c>
      <c r="B34" s="5" t="s">
        <v>35</v>
      </c>
      <c r="C34" s="6" t="s">
        <v>139</v>
      </c>
      <c r="D34" s="6">
        <v>24219.34</v>
      </c>
      <c r="E34" s="6">
        <v>23421.34</v>
      </c>
      <c r="F34" s="7">
        <f t="shared" si="0"/>
        <v>0.967051125257749</v>
      </c>
      <c r="G34" s="8">
        <f t="shared" si="1"/>
        <v>24.1762781314437</v>
      </c>
      <c r="H34" s="9">
        <v>0.2258</v>
      </c>
      <c r="I34" s="9">
        <v>0.2196</v>
      </c>
      <c r="J34" s="10">
        <f t="shared" si="2"/>
        <v>4.355</v>
      </c>
      <c r="K34" s="10">
        <f t="shared" si="3"/>
        <v>4.51</v>
      </c>
      <c r="L34" s="6">
        <v>24219.34</v>
      </c>
      <c r="M34" s="6">
        <v>0</v>
      </c>
      <c r="N34" s="7">
        <f t="shared" si="4"/>
        <v>0</v>
      </c>
      <c r="O34" s="10" t="str">
        <f t="shared" si="5"/>
        <v>20</v>
      </c>
      <c r="P34" s="9">
        <v>0.0437559692657569</v>
      </c>
      <c r="Q34" s="10" t="str">
        <f t="shared" si="6"/>
        <v>20</v>
      </c>
      <c r="R34" s="6">
        <v>0</v>
      </c>
      <c r="S34" s="6">
        <v>2</v>
      </c>
      <c r="T34" s="6">
        <v>3</v>
      </c>
      <c r="U34" s="6">
        <v>0</v>
      </c>
      <c r="V34" s="6">
        <f t="shared" si="7"/>
        <v>5</v>
      </c>
      <c r="W34" s="11" t="str">
        <f t="shared" si="8"/>
        <v>0</v>
      </c>
      <c r="X34" s="10">
        <f t="shared" si="9"/>
        <v>73.0412781314437</v>
      </c>
      <c r="Y34" s="6" t="str">
        <f t="shared" si="15"/>
        <v>C</v>
      </c>
      <c r="Z34" s="12" t="str">
        <f t="shared" si="10"/>
        <v>15%</v>
      </c>
    </row>
    <row r="35" ht="21" customHeight="1" spans="1:26">
      <c r="A35" s="4">
        <v>32</v>
      </c>
      <c r="B35" s="5" t="s">
        <v>70</v>
      </c>
      <c r="C35" s="6" t="s">
        <v>140</v>
      </c>
      <c r="D35" s="6">
        <v>94904.6</v>
      </c>
      <c r="E35" s="6">
        <v>0</v>
      </c>
      <c r="F35" s="7">
        <f t="shared" si="0"/>
        <v>0</v>
      </c>
      <c r="G35" s="8">
        <f t="shared" si="1"/>
        <v>0</v>
      </c>
      <c r="H35" s="9">
        <v>-0.3093</v>
      </c>
      <c r="I35" s="9">
        <v>-0.1838</v>
      </c>
      <c r="J35" s="10" t="str">
        <f t="shared" si="2"/>
        <v>10</v>
      </c>
      <c r="K35" s="10" t="str">
        <f t="shared" si="3"/>
        <v>10</v>
      </c>
      <c r="L35" s="6">
        <v>94904.6</v>
      </c>
      <c r="M35" s="6">
        <v>0</v>
      </c>
      <c r="N35" s="7">
        <f t="shared" si="4"/>
        <v>0</v>
      </c>
      <c r="O35" s="10" t="str">
        <f t="shared" si="5"/>
        <v>20</v>
      </c>
      <c r="P35" s="9">
        <v>0.045666464481136</v>
      </c>
      <c r="Q35" s="10" t="str">
        <f t="shared" si="6"/>
        <v>20</v>
      </c>
      <c r="R35" s="6">
        <v>1</v>
      </c>
      <c r="S35" s="6">
        <v>0</v>
      </c>
      <c r="T35" s="6">
        <v>0</v>
      </c>
      <c r="U35" s="6">
        <v>0</v>
      </c>
      <c r="V35" s="6">
        <f t="shared" si="7"/>
        <v>1</v>
      </c>
      <c r="W35" s="11">
        <f t="shared" si="8"/>
        <v>12</v>
      </c>
      <c r="X35" s="10">
        <f t="shared" si="9"/>
        <v>72</v>
      </c>
      <c r="Y35" s="6" t="s">
        <v>17</v>
      </c>
      <c r="Z35" s="12" t="str">
        <f t="shared" si="10"/>
        <v>0</v>
      </c>
    </row>
    <row r="36" ht="21" customHeight="1" spans="1:26">
      <c r="A36" s="4">
        <v>33</v>
      </c>
      <c r="B36" s="5" t="s">
        <v>54</v>
      </c>
      <c r="C36" s="6" t="s">
        <v>140</v>
      </c>
      <c r="D36" s="6">
        <v>4929.5</v>
      </c>
      <c r="E36" s="6">
        <v>0</v>
      </c>
      <c r="F36" s="7">
        <f t="shared" si="0"/>
        <v>0</v>
      </c>
      <c r="G36" s="8">
        <f t="shared" si="1"/>
        <v>0</v>
      </c>
      <c r="H36" s="9">
        <v>-0.1821</v>
      </c>
      <c r="I36" s="9">
        <v>-0.0389</v>
      </c>
      <c r="J36" s="10" t="str">
        <f t="shared" si="2"/>
        <v>10</v>
      </c>
      <c r="K36" s="10" t="str">
        <f t="shared" si="3"/>
        <v>10</v>
      </c>
      <c r="L36" s="6">
        <v>4929.5</v>
      </c>
      <c r="M36" s="6">
        <v>900</v>
      </c>
      <c r="N36" s="7">
        <f t="shared" si="4"/>
        <v>0.154387168710867</v>
      </c>
      <c r="O36" s="10" t="str">
        <f t="shared" si="5"/>
        <v>20</v>
      </c>
      <c r="P36" s="9">
        <v>0.0103096398988551</v>
      </c>
      <c r="Q36" s="10" t="str">
        <f t="shared" si="6"/>
        <v>20</v>
      </c>
      <c r="R36" s="6">
        <v>1</v>
      </c>
      <c r="S36" s="6">
        <v>0</v>
      </c>
      <c r="T36" s="6">
        <v>0</v>
      </c>
      <c r="U36" s="6">
        <v>0</v>
      </c>
      <c r="V36" s="6">
        <f t="shared" si="7"/>
        <v>1</v>
      </c>
      <c r="W36" s="11">
        <f t="shared" si="8"/>
        <v>12</v>
      </c>
      <c r="X36" s="10">
        <f t="shared" si="9"/>
        <v>72</v>
      </c>
      <c r="Y36" s="6" t="s">
        <v>17</v>
      </c>
      <c r="Z36" s="12" t="str">
        <f t="shared" si="10"/>
        <v>0</v>
      </c>
    </row>
    <row r="37" ht="21" customHeight="1" spans="1:26">
      <c r="A37" s="4">
        <v>34</v>
      </c>
      <c r="B37" s="5" t="s">
        <v>63</v>
      </c>
      <c r="C37" s="6" t="s">
        <v>140</v>
      </c>
      <c r="D37" s="6">
        <v>55396.02</v>
      </c>
      <c r="E37" s="6">
        <v>0</v>
      </c>
      <c r="F37" s="7">
        <f t="shared" si="0"/>
        <v>0</v>
      </c>
      <c r="G37" s="8">
        <f t="shared" si="1"/>
        <v>0</v>
      </c>
      <c r="H37" s="9">
        <v>-0.254</v>
      </c>
      <c r="I37" s="9">
        <v>-0.0147</v>
      </c>
      <c r="J37" s="10" t="str">
        <f t="shared" si="2"/>
        <v>10</v>
      </c>
      <c r="K37" s="10" t="str">
        <f t="shared" si="3"/>
        <v>10</v>
      </c>
      <c r="L37" s="6">
        <v>55396.02</v>
      </c>
      <c r="M37" s="6">
        <v>360</v>
      </c>
      <c r="N37" s="7">
        <f t="shared" si="4"/>
        <v>0.00645670189514962</v>
      </c>
      <c r="O37" s="10" t="str">
        <f t="shared" si="5"/>
        <v>20</v>
      </c>
      <c r="P37" s="9">
        <v>0.0145960202692836</v>
      </c>
      <c r="Q37" s="10" t="str">
        <f t="shared" si="6"/>
        <v>20</v>
      </c>
      <c r="R37" s="6">
        <v>1</v>
      </c>
      <c r="S37" s="6">
        <v>0</v>
      </c>
      <c r="T37" s="6">
        <v>0</v>
      </c>
      <c r="U37" s="6">
        <v>0</v>
      </c>
      <c r="V37" s="6">
        <f t="shared" si="7"/>
        <v>1</v>
      </c>
      <c r="W37" s="11">
        <f t="shared" si="8"/>
        <v>12</v>
      </c>
      <c r="X37" s="10">
        <f t="shared" si="9"/>
        <v>72</v>
      </c>
      <c r="Y37" s="6" t="s">
        <v>17</v>
      </c>
      <c r="Z37" s="12" t="str">
        <f t="shared" si="10"/>
        <v>0</v>
      </c>
    </row>
    <row r="38" ht="21" customHeight="1" spans="1:26">
      <c r="A38" s="4">
        <v>35</v>
      </c>
      <c r="B38" s="5" t="s">
        <v>29</v>
      </c>
      <c r="C38" s="6" t="s">
        <v>139</v>
      </c>
      <c r="D38" s="6">
        <v>12951.1</v>
      </c>
      <c r="E38" s="6">
        <v>0</v>
      </c>
      <c r="F38" s="7">
        <f t="shared" si="0"/>
        <v>0</v>
      </c>
      <c r="G38" s="8">
        <f t="shared" si="1"/>
        <v>0</v>
      </c>
      <c r="H38" s="9">
        <v>-0.006889</v>
      </c>
      <c r="I38" s="9">
        <v>-0.001368</v>
      </c>
      <c r="J38" s="10" t="str">
        <f t="shared" si="2"/>
        <v>10</v>
      </c>
      <c r="K38" s="10" t="str">
        <f t="shared" si="3"/>
        <v>10</v>
      </c>
      <c r="L38" s="6">
        <v>12951.1</v>
      </c>
      <c r="M38" s="6">
        <v>0</v>
      </c>
      <c r="N38" s="7">
        <f t="shared" si="4"/>
        <v>0</v>
      </c>
      <c r="O38" s="10" t="str">
        <f t="shared" si="5"/>
        <v>20</v>
      </c>
      <c r="P38" s="9">
        <v>0.0131070817670302</v>
      </c>
      <c r="Q38" s="10" t="str">
        <f t="shared" si="6"/>
        <v>20</v>
      </c>
      <c r="R38" s="6">
        <v>0</v>
      </c>
      <c r="S38" s="6">
        <v>1</v>
      </c>
      <c r="T38" s="6">
        <v>0</v>
      </c>
      <c r="U38" s="6">
        <v>0</v>
      </c>
      <c r="V38" s="6">
        <f t="shared" si="7"/>
        <v>1</v>
      </c>
      <c r="W38" s="11">
        <f t="shared" si="8"/>
        <v>12</v>
      </c>
      <c r="X38" s="10">
        <f t="shared" si="9"/>
        <v>72</v>
      </c>
      <c r="Y38" s="6" t="str">
        <f t="shared" ref="Y38:Y41" si="16">IF(X38&gt;=90,"A",IF(X38&gt;=80,"B",IF(X38&gt;=70,"C",IF(X38&gt;=60,"D","E"))))</f>
        <v>C</v>
      </c>
      <c r="Z38" s="12" t="str">
        <f t="shared" si="10"/>
        <v>15%</v>
      </c>
    </row>
    <row r="39" ht="21" customHeight="1" spans="1:26">
      <c r="A39" s="4">
        <v>36</v>
      </c>
      <c r="B39" s="5" t="s">
        <v>88</v>
      </c>
      <c r="C39" s="6" t="s">
        <v>140</v>
      </c>
      <c r="D39" s="6">
        <v>14188.38</v>
      </c>
      <c r="E39" s="6">
        <v>6437</v>
      </c>
      <c r="F39" s="7">
        <f t="shared" si="0"/>
        <v>0.453681110880876</v>
      </c>
      <c r="G39" s="8">
        <f t="shared" si="1"/>
        <v>11.3420277720219</v>
      </c>
      <c r="H39" s="9">
        <v>-0.1735</v>
      </c>
      <c r="I39" s="9">
        <v>-0.004</v>
      </c>
      <c r="J39" s="10" t="str">
        <f t="shared" si="2"/>
        <v>10</v>
      </c>
      <c r="K39" s="10" t="str">
        <f t="shared" si="3"/>
        <v>10</v>
      </c>
      <c r="L39" s="6">
        <v>14188.38</v>
      </c>
      <c r="M39" s="6">
        <v>0</v>
      </c>
      <c r="N39" s="7">
        <f t="shared" si="4"/>
        <v>0</v>
      </c>
      <c r="O39" s="10" t="str">
        <f t="shared" si="5"/>
        <v>20</v>
      </c>
      <c r="P39" s="9">
        <v>0.0124935818051242</v>
      </c>
      <c r="Q39" s="10" t="str">
        <f t="shared" si="6"/>
        <v>20</v>
      </c>
      <c r="R39" s="6">
        <v>1</v>
      </c>
      <c r="S39" s="6">
        <v>3</v>
      </c>
      <c r="T39" s="6">
        <v>1</v>
      </c>
      <c r="U39" s="6">
        <v>0</v>
      </c>
      <c r="V39" s="6">
        <f t="shared" si="7"/>
        <v>5</v>
      </c>
      <c r="W39" s="11" t="str">
        <f t="shared" si="8"/>
        <v>0</v>
      </c>
      <c r="X39" s="10">
        <f t="shared" si="9"/>
        <v>71.3420277720219</v>
      </c>
      <c r="Y39" s="6" t="s">
        <v>17</v>
      </c>
      <c r="Z39" s="12" t="str">
        <f t="shared" si="10"/>
        <v>0</v>
      </c>
    </row>
    <row r="40" ht="21" customHeight="1" spans="1:26">
      <c r="A40" s="4">
        <v>37</v>
      </c>
      <c r="B40" s="5" t="s">
        <v>80</v>
      </c>
      <c r="C40" s="6" t="s">
        <v>139</v>
      </c>
      <c r="D40" s="6">
        <v>46638.24</v>
      </c>
      <c r="E40" s="6">
        <v>34748.74</v>
      </c>
      <c r="F40" s="7">
        <f t="shared" si="0"/>
        <v>0.745069711035408</v>
      </c>
      <c r="G40" s="8">
        <f t="shared" si="1"/>
        <v>18.6267427758852</v>
      </c>
      <c r="H40" s="9">
        <v>-0.0394</v>
      </c>
      <c r="I40" s="9">
        <v>-0.0174</v>
      </c>
      <c r="J40" s="10" t="str">
        <f t="shared" si="2"/>
        <v>10</v>
      </c>
      <c r="K40" s="10" t="str">
        <f t="shared" si="3"/>
        <v>10</v>
      </c>
      <c r="L40" s="6">
        <v>46638.24</v>
      </c>
      <c r="M40" s="6">
        <v>122156</v>
      </c>
      <c r="N40" s="7">
        <f t="shared" si="4"/>
        <v>0.723697680679151</v>
      </c>
      <c r="O40" s="10">
        <f t="shared" si="5"/>
        <v>6.57813915925093</v>
      </c>
      <c r="P40" s="9">
        <v>0.0188108308188739</v>
      </c>
      <c r="Q40" s="10" t="str">
        <f t="shared" si="6"/>
        <v>20</v>
      </c>
      <c r="R40" s="6">
        <v>1</v>
      </c>
      <c r="S40" s="6">
        <v>1</v>
      </c>
      <c r="T40" s="6">
        <v>1</v>
      </c>
      <c r="U40" s="6">
        <v>0</v>
      </c>
      <c r="V40" s="6">
        <f t="shared" si="7"/>
        <v>3</v>
      </c>
      <c r="W40" s="11">
        <f t="shared" si="8"/>
        <v>6</v>
      </c>
      <c r="X40" s="10">
        <f t="shared" si="9"/>
        <v>71.2048819351361</v>
      </c>
      <c r="Y40" s="6" t="str">
        <f t="shared" si="16"/>
        <v>C</v>
      </c>
      <c r="Z40" s="12" t="str">
        <f t="shared" si="10"/>
        <v>15%</v>
      </c>
    </row>
    <row r="41" ht="21" customHeight="1" spans="1:26">
      <c r="A41" s="4">
        <v>38</v>
      </c>
      <c r="B41" s="5" t="s">
        <v>74</v>
      </c>
      <c r="C41" s="6" t="s">
        <v>139</v>
      </c>
      <c r="D41" s="6">
        <v>1362.24</v>
      </c>
      <c r="E41" s="6">
        <v>0</v>
      </c>
      <c r="F41" s="7">
        <f t="shared" si="0"/>
        <v>0</v>
      </c>
      <c r="G41" s="8">
        <f t="shared" si="1"/>
        <v>0</v>
      </c>
      <c r="H41" s="9">
        <v>0</v>
      </c>
      <c r="I41" s="9">
        <v>0.08</v>
      </c>
      <c r="J41" s="10" t="str">
        <f t="shared" si="2"/>
        <v>10</v>
      </c>
      <c r="K41" s="10">
        <f t="shared" si="3"/>
        <v>8</v>
      </c>
      <c r="L41" s="6">
        <v>1362.24</v>
      </c>
      <c r="M41" s="6">
        <v>0</v>
      </c>
      <c r="N41" s="7">
        <f t="shared" si="4"/>
        <v>0</v>
      </c>
      <c r="O41" s="10" t="str">
        <f t="shared" si="5"/>
        <v>20</v>
      </c>
      <c r="P41" s="9">
        <v>0.0160765577821059</v>
      </c>
      <c r="Q41" s="10" t="str">
        <f t="shared" si="6"/>
        <v>20</v>
      </c>
      <c r="R41" s="6">
        <v>0</v>
      </c>
      <c r="S41" s="6">
        <v>0</v>
      </c>
      <c r="T41" s="6">
        <v>1</v>
      </c>
      <c r="U41" s="6">
        <v>0</v>
      </c>
      <c r="V41" s="6">
        <f t="shared" si="7"/>
        <v>1</v>
      </c>
      <c r="W41" s="11">
        <f t="shared" si="8"/>
        <v>12</v>
      </c>
      <c r="X41" s="10">
        <f t="shared" si="9"/>
        <v>70</v>
      </c>
      <c r="Y41" s="6" t="str">
        <f t="shared" si="16"/>
        <v>C</v>
      </c>
      <c r="Z41" s="12" t="str">
        <f t="shared" si="10"/>
        <v>15%</v>
      </c>
    </row>
    <row r="42" ht="21" customHeight="1" spans="1:26">
      <c r="A42" s="4">
        <v>39</v>
      </c>
      <c r="B42" s="5" t="s">
        <v>89</v>
      </c>
      <c r="C42" s="6" t="s">
        <v>140</v>
      </c>
      <c r="D42" s="6">
        <v>118046.33</v>
      </c>
      <c r="E42" s="6">
        <v>29078.82</v>
      </c>
      <c r="F42" s="7">
        <f t="shared" si="0"/>
        <v>0.246333960572938</v>
      </c>
      <c r="G42" s="8">
        <f t="shared" si="1"/>
        <v>6.15834901432344</v>
      </c>
      <c r="H42" s="9">
        <v>-0.0638</v>
      </c>
      <c r="I42" s="9">
        <v>-0.0107</v>
      </c>
      <c r="J42" s="10" t="str">
        <f t="shared" si="2"/>
        <v>10</v>
      </c>
      <c r="K42" s="10" t="str">
        <f t="shared" si="3"/>
        <v>10</v>
      </c>
      <c r="L42" s="6">
        <v>118046.33</v>
      </c>
      <c r="M42" s="6">
        <v>101838</v>
      </c>
      <c r="N42" s="7">
        <f t="shared" si="4"/>
        <v>0.463143508225438</v>
      </c>
      <c r="O42" s="10" t="str">
        <f t="shared" si="5"/>
        <v>20</v>
      </c>
      <c r="P42" s="9">
        <v>0.00769850293464311</v>
      </c>
      <c r="Q42" s="10" t="str">
        <f t="shared" si="6"/>
        <v>20</v>
      </c>
      <c r="R42" s="6">
        <v>1</v>
      </c>
      <c r="S42" s="6">
        <v>1</v>
      </c>
      <c r="T42" s="6">
        <v>2</v>
      </c>
      <c r="U42" s="6">
        <v>0</v>
      </c>
      <c r="V42" s="6">
        <f t="shared" si="7"/>
        <v>4</v>
      </c>
      <c r="W42" s="11">
        <f t="shared" si="8"/>
        <v>3</v>
      </c>
      <c r="X42" s="10">
        <f t="shared" si="9"/>
        <v>69.1583490143234</v>
      </c>
      <c r="Y42" s="6" t="s">
        <v>17</v>
      </c>
      <c r="Z42" s="12" t="str">
        <f t="shared" si="10"/>
        <v>0</v>
      </c>
    </row>
    <row r="43" ht="21" customHeight="1" spans="1:26">
      <c r="A43" s="4">
        <v>40</v>
      </c>
      <c r="B43" s="5" t="s">
        <v>22</v>
      </c>
      <c r="C43" s="6" t="s">
        <v>140</v>
      </c>
      <c r="D43" s="6">
        <v>10437.78</v>
      </c>
      <c r="E43" s="6">
        <v>0</v>
      </c>
      <c r="F43" s="7">
        <f t="shared" si="0"/>
        <v>0</v>
      </c>
      <c r="G43" s="8">
        <f t="shared" si="1"/>
        <v>0</v>
      </c>
      <c r="H43" s="9">
        <v>0</v>
      </c>
      <c r="I43" s="9">
        <v>0</v>
      </c>
      <c r="J43" s="10" t="str">
        <f t="shared" si="2"/>
        <v>10</v>
      </c>
      <c r="K43" s="10" t="str">
        <f t="shared" si="3"/>
        <v>10</v>
      </c>
      <c r="L43" s="6">
        <v>10437.78</v>
      </c>
      <c r="M43" s="6">
        <v>0</v>
      </c>
      <c r="N43" s="7">
        <f t="shared" si="4"/>
        <v>0</v>
      </c>
      <c r="O43" s="10" t="str">
        <f t="shared" si="5"/>
        <v>20</v>
      </c>
      <c r="P43" s="9">
        <v>0.000510826208647922</v>
      </c>
      <c r="Q43" s="10" t="str">
        <f t="shared" si="6"/>
        <v>20</v>
      </c>
      <c r="R43" s="6">
        <v>1</v>
      </c>
      <c r="S43" s="6">
        <v>1</v>
      </c>
      <c r="T43" s="6">
        <v>0</v>
      </c>
      <c r="U43" s="6">
        <v>0</v>
      </c>
      <c r="V43" s="6">
        <f t="shared" si="7"/>
        <v>2</v>
      </c>
      <c r="W43" s="11">
        <f t="shared" si="8"/>
        <v>9</v>
      </c>
      <c r="X43" s="10">
        <f t="shared" si="9"/>
        <v>69</v>
      </c>
      <c r="Y43" s="6" t="s">
        <v>17</v>
      </c>
      <c r="Z43" s="12" t="str">
        <f t="shared" si="10"/>
        <v>0</v>
      </c>
    </row>
    <row r="44" ht="21" customHeight="1" spans="1:26">
      <c r="A44" s="4">
        <v>41</v>
      </c>
      <c r="B44" s="5" t="s">
        <v>79</v>
      </c>
      <c r="C44" s="6" t="s">
        <v>139</v>
      </c>
      <c r="D44" s="6">
        <v>67911.51</v>
      </c>
      <c r="E44" s="6">
        <v>51273.21</v>
      </c>
      <c r="F44" s="7">
        <f t="shared" si="0"/>
        <v>0.755000293764636</v>
      </c>
      <c r="G44" s="8">
        <f t="shared" si="1"/>
        <v>18.8750073441159</v>
      </c>
      <c r="H44" s="9">
        <v>0.0372</v>
      </c>
      <c r="I44" s="9">
        <v>0.0138</v>
      </c>
      <c r="J44" s="10">
        <f t="shared" si="2"/>
        <v>9.07</v>
      </c>
      <c r="K44" s="10">
        <f t="shared" si="3"/>
        <v>9.655</v>
      </c>
      <c r="L44" s="6">
        <v>67911.51</v>
      </c>
      <c r="M44" s="6">
        <v>164844</v>
      </c>
      <c r="N44" s="7">
        <f t="shared" si="4"/>
        <v>0.708228131742187</v>
      </c>
      <c r="O44" s="10">
        <f t="shared" si="5"/>
        <v>7.50631209546876</v>
      </c>
      <c r="P44" s="9">
        <v>0.00699446459107577</v>
      </c>
      <c r="Q44" s="10" t="str">
        <f t="shared" si="6"/>
        <v>20</v>
      </c>
      <c r="R44" s="6">
        <v>1</v>
      </c>
      <c r="S44" s="6">
        <v>3</v>
      </c>
      <c r="T44" s="6">
        <v>0</v>
      </c>
      <c r="U44" s="6">
        <v>0</v>
      </c>
      <c r="V44" s="6">
        <f t="shared" si="7"/>
        <v>4</v>
      </c>
      <c r="W44" s="11">
        <f t="shared" si="8"/>
        <v>3</v>
      </c>
      <c r="X44" s="10">
        <f t="shared" si="9"/>
        <v>68.1063194395847</v>
      </c>
      <c r="Y44" s="6" t="str">
        <f t="shared" ref="Y44:Y52" si="17">IF(X44&gt;=90,"A",IF(X44&gt;=80,"B",IF(X44&gt;=70,"C",IF(X44&gt;=60,"D","E"))))</f>
        <v>D</v>
      </c>
      <c r="Z44" s="12" t="str">
        <f t="shared" si="10"/>
        <v>10%</v>
      </c>
    </row>
    <row r="45" ht="21" customHeight="1" spans="1:26">
      <c r="A45" s="4">
        <v>42</v>
      </c>
      <c r="B45" s="5" t="s">
        <v>64</v>
      </c>
      <c r="C45" s="6" t="s">
        <v>140</v>
      </c>
      <c r="D45" s="6">
        <v>8971.95</v>
      </c>
      <c r="E45" s="6">
        <v>0</v>
      </c>
      <c r="F45" s="7">
        <f t="shared" si="0"/>
        <v>0</v>
      </c>
      <c r="G45" s="8">
        <f t="shared" si="1"/>
        <v>0</v>
      </c>
      <c r="H45" s="9">
        <v>-0.2222</v>
      </c>
      <c r="I45" s="9">
        <v>0.0954</v>
      </c>
      <c r="J45" s="10" t="str">
        <f t="shared" si="2"/>
        <v>10</v>
      </c>
      <c r="K45" s="10">
        <f t="shared" si="3"/>
        <v>7.615</v>
      </c>
      <c r="L45" s="6">
        <v>8971.95</v>
      </c>
      <c r="M45" s="6">
        <v>6350</v>
      </c>
      <c r="N45" s="7">
        <f t="shared" si="4"/>
        <v>0.414438110031687</v>
      </c>
      <c r="O45" s="10" t="str">
        <f t="shared" si="5"/>
        <v>20</v>
      </c>
      <c r="P45" s="9">
        <v>0.00272311991518423</v>
      </c>
      <c r="Q45" s="10" t="str">
        <f t="shared" si="6"/>
        <v>20</v>
      </c>
      <c r="R45" s="6">
        <v>1</v>
      </c>
      <c r="S45" s="6">
        <v>1</v>
      </c>
      <c r="T45" s="6">
        <v>0</v>
      </c>
      <c r="U45" s="6">
        <v>0</v>
      </c>
      <c r="V45" s="6">
        <f t="shared" si="7"/>
        <v>2</v>
      </c>
      <c r="W45" s="11">
        <f t="shared" si="8"/>
        <v>9</v>
      </c>
      <c r="X45" s="10">
        <f t="shared" si="9"/>
        <v>66.615</v>
      </c>
      <c r="Y45" s="6" t="s">
        <v>17</v>
      </c>
      <c r="Z45" s="12" t="str">
        <f t="shared" si="10"/>
        <v>0</v>
      </c>
    </row>
    <row r="46" ht="21" customHeight="1" spans="1:26">
      <c r="A46" s="4">
        <v>43</v>
      </c>
      <c r="B46" s="5" t="s">
        <v>19</v>
      </c>
      <c r="C46" s="6" t="s">
        <v>139</v>
      </c>
      <c r="D46" s="6">
        <v>13574.95</v>
      </c>
      <c r="E46" s="6">
        <v>11023.78</v>
      </c>
      <c r="F46" s="7">
        <f t="shared" si="0"/>
        <v>0.81206781608772</v>
      </c>
      <c r="G46" s="8">
        <f t="shared" si="1"/>
        <v>20.301695402193</v>
      </c>
      <c r="H46" s="9">
        <v>-0.0555</v>
      </c>
      <c r="I46" s="9">
        <v>-0.1124</v>
      </c>
      <c r="J46" s="10" t="str">
        <f t="shared" si="2"/>
        <v>10</v>
      </c>
      <c r="K46" s="10" t="str">
        <f t="shared" si="3"/>
        <v>10</v>
      </c>
      <c r="L46" s="6">
        <v>13574.95</v>
      </c>
      <c r="M46" s="6">
        <v>104928</v>
      </c>
      <c r="N46" s="7">
        <f t="shared" si="4"/>
        <v>0.885446311674098</v>
      </c>
      <c r="O46" s="10" t="str">
        <f t="shared" si="5"/>
        <v>0</v>
      </c>
      <c r="P46" s="9">
        <v>0.00807877180498914</v>
      </c>
      <c r="Q46" s="10" t="str">
        <f t="shared" si="6"/>
        <v>20</v>
      </c>
      <c r="R46" s="6">
        <v>1</v>
      </c>
      <c r="S46" s="6">
        <v>1</v>
      </c>
      <c r="T46" s="6">
        <v>1</v>
      </c>
      <c r="U46" s="6">
        <v>0</v>
      </c>
      <c r="V46" s="6">
        <f t="shared" si="7"/>
        <v>3</v>
      </c>
      <c r="W46" s="11">
        <f t="shared" si="8"/>
        <v>6</v>
      </c>
      <c r="X46" s="10">
        <f t="shared" si="9"/>
        <v>66.301695402193</v>
      </c>
      <c r="Y46" s="6" t="str">
        <f t="shared" si="17"/>
        <v>D</v>
      </c>
      <c r="Z46" s="12" t="str">
        <f t="shared" si="10"/>
        <v>10%</v>
      </c>
    </row>
    <row r="47" ht="21" customHeight="1" spans="1:26">
      <c r="A47" s="4">
        <v>44</v>
      </c>
      <c r="B47" s="5" t="s">
        <v>110</v>
      </c>
      <c r="C47" s="6" t="s">
        <v>139</v>
      </c>
      <c r="D47" s="6">
        <v>4027.65</v>
      </c>
      <c r="E47" s="6">
        <v>0</v>
      </c>
      <c r="F47" s="7">
        <f t="shared" si="0"/>
        <v>0</v>
      </c>
      <c r="G47" s="8">
        <f t="shared" si="1"/>
        <v>0</v>
      </c>
      <c r="H47" s="9">
        <v>0</v>
      </c>
      <c r="I47" s="9">
        <v>0</v>
      </c>
      <c r="J47" s="10" t="str">
        <f t="shared" si="2"/>
        <v>10</v>
      </c>
      <c r="K47" s="10" t="str">
        <f t="shared" si="3"/>
        <v>10</v>
      </c>
      <c r="L47" s="6">
        <v>4027.65</v>
      </c>
      <c r="M47" s="6">
        <v>0</v>
      </c>
      <c r="N47" s="7">
        <f t="shared" si="4"/>
        <v>0</v>
      </c>
      <c r="O47" s="10" t="str">
        <f t="shared" si="5"/>
        <v>20</v>
      </c>
      <c r="P47" s="9">
        <v>0.0140712649715428</v>
      </c>
      <c r="Q47" s="10" t="str">
        <f t="shared" si="6"/>
        <v>20</v>
      </c>
      <c r="R47" s="6">
        <v>0</v>
      </c>
      <c r="S47" s="6">
        <v>1</v>
      </c>
      <c r="T47" s="6">
        <v>2</v>
      </c>
      <c r="U47" s="6">
        <v>0</v>
      </c>
      <c r="V47" s="6">
        <f t="shared" si="7"/>
        <v>3</v>
      </c>
      <c r="W47" s="11">
        <f t="shared" si="8"/>
        <v>6</v>
      </c>
      <c r="X47" s="10">
        <f t="shared" si="9"/>
        <v>66</v>
      </c>
      <c r="Y47" s="6" t="str">
        <f t="shared" si="17"/>
        <v>D</v>
      </c>
      <c r="Z47" s="12" t="str">
        <f t="shared" si="10"/>
        <v>10%</v>
      </c>
    </row>
    <row r="48" ht="21" customHeight="1" spans="1:26">
      <c r="A48" s="4">
        <v>45</v>
      </c>
      <c r="B48" s="5" t="s">
        <v>107</v>
      </c>
      <c r="C48" s="6" t="s">
        <v>139</v>
      </c>
      <c r="D48" s="6">
        <v>4086.66</v>
      </c>
      <c r="E48" s="6">
        <v>0</v>
      </c>
      <c r="F48" s="7">
        <f t="shared" si="0"/>
        <v>0</v>
      </c>
      <c r="G48" s="8">
        <f t="shared" si="1"/>
        <v>0</v>
      </c>
      <c r="H48" s="9">
        <v>-0.1581</v>
      </c>
      <c r="I48" s="9">
        <v>-0.1888</v>
      </c>
      <c r="J48" s="10" t="str">
        <f t="shared" si="2"/>
        <v>10</v>
      </c>
      <c r="K48" s="10" t="str">
        <f t="shared" si="3"/>
        <v>10</v>
      </c>
      <c r="L48" s="6">
        <v>4086.66</v>
      </c>
      <c r="M48" s="6">
        <v>0</v>
      </c>
      <c r="N48" s="7">
        <f t="shared" si="4"/>
        <v>0</v>
      </c>
      <c r="O48" s="10" t="str">
        <f t="shared" si="5"/>
        <v>20</v>
      </c>
      <c r="P48" s="9">
        <v>0.0105283084005316</v>
      </c>
      <c r="Q48" s="10" t="str">
        <f t="shared" si="6"/>
        <v>20</v>
      </c>
      <c r="R48" s="6">
        <v>0</v>
      </c>
      <c r="S48" s="6">
        <v>1</v>
      </c>
      <c r="T48" s="6">
        <v>2</v>
      </c>
      <c r="U48" s="6">
        <v>0</v>
      </c>
      <c r="V48" s="6">
        <f t="shared" si="7"/>
        <v>3</v>
      </c>
      <c r="W48" s="11">
        <f t="shared" si="8"/>
        <v>6</v>
      </c>
      <c r="X48" s="10">
        <f t="shared" si="9"/>
        <v>66</v>
      </c>
      <c r="Y48" s="6" t="str">
        <f t="shared" si="17"/>
        <v>D</v>
      </c>
      <c r="Z48" s="12" t="str">
        <f t="shared" si="10"/>
        <v>10%</v>
      </c>
    </row>
    <row r="49" ht="21" customHeight="1" spans="1:26">
      <c r="A49" s="4">
        <v>46</v>
      </c>
      <c r="B49" s="5" t="s">
        <v>109</v>
      </c>
      <c r="C49" s="6" t="s">
        <v>139</v>
      </c>
      <c r="D49" s="6">
        <v>3507.65</v>
      </c>
      <c r="E49" s="6">
        <v>0</v>
      </c>
      <c r="F49" s="7">
        <f t="shared" si="0"/>
        <v>0</v>
      </c>
      <c r="G49" s="8">
        <f t="shared" si="1"/>
        <v>0</v>
      </c>
      <c r="H49" s="9">
        <v>-0.1481</v>
      </c>
      <c r="I49" s="9">
        <v>-0.0483</v>
      </c>
      <c r="J49" s="10" t="str">
        <f t="shared" si="2"/>
        <v>10</v>
      </c>
      <c r="K49" s="10" t="str">
        <f t="shared" si="3"/>
        <v>10</v>
      </c>
      <c r="L49" s="6">
        <v>3507.65</v>
      </c>
      <c r="M49" s="6">
        <v>360</v>
      </c>
      <c r="N49" s="7">
        <f t="shared" si="4"/>
        <v>0.0930797771256448</v>
      </c>
      <c r="O49" s="10" t="str">
        <f t="shared" si="5"/>
        <v>20</v>
      </c>
      <c r="P49" s="9">
        <v>0.0146555162362364</v>
      </c>
      <c r="Q49" s="10" t="str">
        <f t="shared" si="6"/>
        <v>20</v>
      </c>
      <c r="R49" s="6">
        <v>0</v>
      </c>
      <c r="S49" s="6">
        <v>2</v>
      </c>
      <c r="T49" s="6">
        <v>1</v>
      </c>
      <c r="U49" s="6">
        <v>0</v>
      </c>
      <c r="V49" s="6">
        <f t="shared" si="7"/>
        <v>3</v>
      </c>
      <c r="W49" s="11">
        <f t="shared" si="8"/>
        <v>6</v>
      </c>
      <c r="X49" s="10">
        <f t="shared" si="9"/>
        <v>66</v>
      </c>
      <c r="Y49" s="6" t="str">
        <f t="shared" si="17"/>
        <v>D</v>
      </c>
      <c r="Z49" s="12" t="str">
        <f t="shared" si="10"/>
        <v>10%</v>
      </c>
    </row>
    <row r="50" ht="21" customHeight="1" spans="1:26">
      <c r="A50" s="4">
        <v>47</v>
      </c>
      <c r="B50" s="5" t="s">
        <v>61</v>
      </c>
      <c r="C50" s="6" t="s">
        <v>139</v>
      </c>
      <c r="D50" s="6">
        <v>52267.69</v>
      </c>
      <c r="E50" s="6">
        <v>0</v>
      </c>
      <c r="F50" s="7">
        <f t="shared" si="0"/>
        <v>0</v>
      </c>
      <c r="G50" s="8">
        <f t="shared" si="1"/>
        <v>0</v>
      </c>
      <c r="H50" s="9">
        <v>-0.049</v>
      </c>
      <c r="I50" s="9">
        <v>-0.071</v>
      </c>
      <c r="J50" s="10" t="str">
        <f t="shared" si="2"/>
        <v>10</v>
      </c>
      <c r="K50" s="10" t="str">
        <f t="shared" si="3"/>
        <v>10</v>
      </c>
      <c r="L50" s="6">
        <v>52267.69</v>
      </c>
      <c r="M50" s="6">
        <v>76200</v>
      </c>
      <c r="N50" s="7">
        <f t="shared" si="4"/>
        <v>0.59314524920624</v>
      </c>
      <c r="O50" s="10">
        <f t="shared" si="5"/>
        <v>14.4112850476256</v>
      </c>
      <c r="P50" s="7">
        <v>0.0177243884904257</v>
      </c>
      <c r="Q50" s="10" t="str">
        <f t="shared" si="6"/>
        <v>20</v>
      </c>
      <c r="R50" s="6">
        <v>1</v>
      </c>
      <c r="S50" s="6">
        <v>1</v>
      </c>
      <c r="T50" s="6">
        <v>0</v>
      </c>
      <c r="U50" s="6">
        <v>0</v>
      </c>
      <c r="V50" s="6">
        <f t="shared" si="7"/>
        <v>2</v>
      </c>
      <c r="W50" s="11">
        <f t="shared" si="8"/>
        <v>9</v>
      </c>
      <c r="X50" s="10">
        <f t="shared" si="9"/>
        <v>63.4112850476256</v>
      </c>
      <c r="Y50" s="6" t="str">
        <f t="shared" si="17"/>
        <v>D</v>
      </c>
      <c r="Z50" s="12" t="str">
        <f t="shared" si="10"/>
        <v>10%</v>
      </c>
    </row>
    <row r="51" ht="21" customHeight="1" spans="1:26">
      <c r="A51" s="4">
        <v>48</v>
      </c>
      <c r="B51" s="5" t="s">
        <v>84</v>
      </c>
      <c r="C51" s="6" t="s">
        <v>139</v>
      </c>
      <c r="D51" s="6">
        <v>54331.68</v>
      </c>
      <c r="E51" s="6">
        <v>32192.18</v>
      </c>
      <c r="F51" s="7">
        <f t="shared" si="0"/>
        <v>0.592512140246722</v>
      </c>
      <c r="G51" s="8">
        <f t="shared" si="1"/>
        <v>14.812803506168</v>
      </c>
      <c r="H51" s="9">
        <v>-0.0044</v>
      </c>
      <c r="I51" s="9">
        <v>-0.0072</v>
      </c>
      <c r="J51" s="10" t="str">
        <f t="shared" si="2"/>
        <v>10</v>
      </c>
      <c r="K51" s="10" t="str">
        <f t="shared" si="3"/>
        <v>10</v>
      </c>
      <c r="L51" s="6">
        <v>54331.68</v>
      </c>
      <c r="M51" s="6">
        <v>204760.5</v>
      </c>
      <c r="N51" s="7">
        <f t="shared" si="4"/>
        <v>0.790299807581996</v>
      </c>
      <c r="O51" s="10">
        <f t="shared" si="5"/>
        <v>2.58201154508021</v>
      </c>
      <c r="P51" s="9">
        <v>0.0183998074318772</v>
      </c>
      <c r="Q51" s="10" t="str">
        <f t="shared" si="6"/>
        <v>20</v>
      </c>
      <c r="R51" s="6">
        <v>1</v>
      </c>
      <c r="S51" s="6">
        <v>1</v>
      </c>
      <c r="T51" s="6">
        <v>1</v>
      </c>
      <c r="U51" s="6">
        <v>0</v>
      </c>
      <c r="V51" s="6">
        <f t="shared" si="7"/>
        <v>3</v>
      </c>
      <c r="W51" s="11">
        <f t="shared" si="8"/>
        <v>6</v>
      </c>
      <c r="X51" s="10">
        <f t="shared" si="9"/>
        <v>63.3948150512483</v>
      </c>
      <c r="Y51" s="6" t="str">
        <f t="shared" si="17"/>
        <v>D</v>
      </c>
      <c r="Z51" s="12" t="str">
        <f t="shared" si="10"/>
        <v>10%</v>
      </c>
    </row>
    <row r="52" ht="21" customHeight="1" spans="1:26">
      <c r="A52" s="4">
        <v>49</v>
      </c>
      <c r="B52" s="5" t="s">
        <v>33</v>
      </c>
      <c r="C52" s="6" t="s">
        <v>139</v>
      </c>
      <c r="D52" s="6">
        <v>14195.33</v>
      </c>
      <c r="E52" s="6">
        <v>0</v>
      </c>
      <c r="F52" s="7">
        <f t="shared" si="0"/>
        <v>0</v>
      </c>
      <c r="G52" s="8">
        <f t="shared" si="1"/>
        <v>0</v>
      </c>
      <c r="H52" s="9">
        <v>1</v>
      </c>
      <c r="I52" s="9">
        <v>-0.2578</v>
      </c>
      <c r="J52" s="10" t="str">
        <f t="shared" si="2"/>
        <v>0</v>
      </c>
      <c r="K52" s="10" t="str">
        <f t="shared" si="3"/>
        <v>10</v>
      </c>
      <c r="L52" s="6">
        <v>14195.33</v>
      </c>
      <c r="M52" s="6">
        <v>0</v>
      </c>
      <c r="N52" s="7">
        <f t="shared" si="4"/>
        <v>0</v>
      </c>
      <c r="O52" s="10" t="str">
        <f t="shared" si="5"/>
        <v>20</v>
      </c>
      <c r="P52" s="9">
        <v>0.00157042818324461</v>
      </c>
      <c r="Q52" s="10" t="str">
        <f t="shared" si="6"/>
        <v>20</v>
      </c>
      <c r="R52" s="6">
        <v>0</v>
      </c>
      <c r="S52" s="6">
        <v>0</v>
      </c>
      <c r="T52" s="6">
        <v>1</v>
      </c>
      <c r="U52" s="6">
        <v>0</v>
      </c>
      <c r="V52" s="6">
        <f t="shared" si="7"/>
        <v>1</v>
      </c>
      <c r="W52" s="11">
        <f t="shared" si="8"/>
        <v>12</v>
      </c>
      <c r="X52" s="10">
        <f t="shared" si="9"/>
        <v>62</v>
      </c>
      <c r="Y52" s="6" t="str">
        <f t="shared" si="17"/>
        <v>D</v>
      </c>
      <c r="Z52" s="12" t="str">
        <f t="shared" si="10"/>
        <v>10%</v>
      </c>
    </row>
    <row r="53" ht="21" customHeight="1" spans="1:26">
      <c r="A53" s="4">
        <v>50</v>
      </c>
      <c r="B53" s="5" t="s">
        <v>108</v>
      </c>
      <c r="C53" s="6" t="s">
        <v>140</v>
      </c>
      <c r="D53" s="6">
        <v>802</v>
      </c>
      <c r="E53" s="6">
        <v>0</v>
      </c>
      <c r="F53" s="7">
        <f t="shared" si="0"/>
        <v>0</v>
      </c>
      <c r="G53" s="8">
        <f t="shared" si="1"/>
        <v>0</v>
      </c>
      <c r="H53" s="9">
        <v>0.0444</v>
      </c>
      <c r="I53" s="9">
        <v>-0.0376</v>
      </c>
      <c r="J53" s="10">
        <f t="shared" si="2"/>
        <v>8.89</v>
      </c>
      <c r="K53" s="10" t="str">
        <f t="shared" si="3"/>
        <v>10</v>
      </c>
      <c r="L53" s="6">
        <v>802</v>
      </c>
      <c r="M53" s="6">
        <v>0</v>
      </c>
      <c r="N53" s="7">
        <f t="shared" si="4"/>
        <v>0</v>
      </c>
      <c r="O53" s="10" t="str">
        <f t="shared" si="5"/>
        <v>20</v>
      </c>
      <c r="P53" s="9">
        <v>0.0323960449826619</v>
      </c>
      <c r="Q53" s="10" t="str">
        <f t="shared" si="6"/>
        <v>20</v>
      </c>
      <c r="R53" s="6">
        <v>1</v>
      </c>
      <c r="S53" s="6">
        <v>2</v>
      </c>
      <c r="T53" s="6">
        <v>1</v>
      </c>
      <c r="U53" s="6">
        <v>0</v>
      </c>
      <c r="V53" s="6">
        <f t="shared" si="7"/>
        <v>4</v>
      </c>
      <c r="W53" s="11">
        <f t="shared" si="8"/>
        <v>3</v>
      </c>
      <c r="X53" s="10">
        <f t="shared" si="9"/>
        <v>61.89</v>
      </c>
      <c r="Y53" s="6" t="s">
        <v>17</v>
      </c>
      <c r="Z53" s="12" t="str">
        <f t="shared" si="10"/>
        <v>0</v>
      </c>
    </row>
    <row r="54" ht="21" customHeight="1" spans="1:26">
      <c r="A54" s="4">
        <v>51</v>
      </c>
      <c r="B54" s="5" t="s">
        <v>58</v>
      </c>
      <c r="C54" s="6" t="s">
        <v>140</v>
      </c>
      <c r="D54" s="6">
        <v>1179.9</v>
      </c>
      <c r="E54" s="6">
        <v>0</v>
      </c>
      <c r="F54" s="7">
        <f t="shared" si="0"/>
        <v>0</v>
      </c>
      <c r="G54" s="8">
        <f t="shared" si="1"/>
        <v>0</v>
      </c>
      <c r="H54" s="9">
        <v>-0.2163</v>
      </c>
      <c r="I54" s="9">
        <v>-0.1768</v>
      </c>
      <c r="J54" s="10" t="str">
        <f t="shared" si="2"/>
        <v>10</v>
      </c>
      <c r="K54" s="10" t="str">
        <f t="shared" si="3"/>
        <v>10</v>
      </c>
      <c r="L54" s="6">
        <v>1179.9</v>
      </c>
      <c r="M54" s="6">
        <v>1800</v>
      </c>
      <c r="N54" s="7">
        <f t="shared" si="4"/>
        <v>0.604047115675023</v>
      </c>
      <c r="O54" s="10">
        <f t="shared" si="5"/>
        <v>13.7571730594986</v>
      </c>
      <c r="P54" s="9">
        <v>0.00261271923509866</v>
      </c>
      <c r="Q54" s="10" t="str">
        <f t="shared" si="6"/>
        <v>20</v>
      </c>
      <c r="R54" s="6">
        <v>2</v>
      </c>
      <c r="S54" s="6">
        <v>0</v>
      </c>
      <c r="T54" s="6">
        <v>1</v>
      </c>
      <c r="U54" s="6">
        <v>0</v>
      </c>
      <c r="V54" s="6">
        <f t="shared" si="7"/>
        <v>3</v>
      </c>
      <c r="W54" s="11">
        <f t="shared" si="8"/>
        <v>6</v>
      </c>
      <c r="X54" s="10">
        <f t="shared" si="9"/>
        <v>59.7571730594986</v>
      </c>
      <c r="Y54" s="6" t="s">
        <v>17</v>
      </c>
      <c r="Z54" s="12" t="str">
        <f t="shared" si="10"/>
        <v>0</v>
      </c>
    </row>
    <row r="55" ht="21" customHeight="1" spans="1:26">
      <c r="A55" s="4">
        <v>52</v>
      </c>
      <c r="B55" s="5" t="s">
        <v>75</v>
      </c>
      <c r="C55" s="6" t="s">
        <v>139</v>
      </c>
      <c r="D55" s="6">
        <v>2171.2</v>
      </c>
      <c r="E55" s="6">
        <v>0</v>
      </c>
      <c r="F55" s="7">
        <f t="shared" si="0"/>
        <v>0</v>
      </c>
      <c r="G55" s="8">
        <f t="shared" si="1"/>
        <v>0</v>
      </c>
      <c r="H55" s="9">
        <v>0.34</v>
      </c>
      <c r="I55" s="9">
        <v>0.29</v>
      </c>
      <c r="J55" s="10">
        <f t="shared" si="2"/>
        <v>1.5</v>
      </c>
      <c r="K55" s="10">
        <f t="shared" si="3"/>
        <v>2.75</v>
      </c>
      <c r="L55" s="6">
        <v>2171.2</v>
      </c>
      <c r="M55" s="6">
        <v>0</v>
      </c>
      <c r="N55" s="7">
        <f t="shared" si="4"/>
        <v>0</v>
      </c>
      <c r="O55" s="10" t="str">
        <f t="shared" si="5"/>
        <v>20</v>
      </c>
      <c r="P55" s="9">
        <v>0</v>
      </c>
      <c r="Q55" s="10" t="str">
        <f t="shared" si="6"/>
        <v>20</v>
      </c>
      <c r="R55" s="6">
        <v>0</v>
      </c>
      <c r="S55" s="6">
        <v>0</v>
      </c>
      <c r="T55" s="6">
        <v>0</v>
      </c>
      <c r="U55" s="6">
        <v>0</v>
      </c>
      <c r="V55" s="6">
        <f t="shared" si="7"/>
        <v>0</v>
      </c>
      <c r="W55" s="11">
        <f t="shared" si="8"/>
        <v>15</v>
      </c>
      <c r="X55" s="10">
        <f t="shared" si="9"/>
        <v>59.25</v>
      </c>
      <c r="Y55" s="6" t="str">
        <f t="shared" ref="Y55:Y58" si="18">IF(X55&gt;=90,"A",IF(X55&gt;=80,"B",IF(X55&gt;=70,"C",IF(X55&gt;=60,"D","E"))))</f>
        <v>E</v>
      </c>
      <c r="Z55" s="12" t="str">
        <f t="shared" si="10"/>
        <v>0</v>
      </c>
    </row>
    <row r="56" ht="21" customHeight="1" spans="1:26">
      <c r="A56" s="4">
        <v>53</v>
      </c>
      <c r="B56" s="5" t="s">
        <v>101</v>
      </c>
      <c r="C56" s="6" t="s">
        <v>140</v>
      </c>
      <c r="D56" s="6">
        <v>2643</v>
      </c>
      <c r="E56" s="6">
        <v>90.24</v>
      </c>
      <c r="F56" s="7">
        <f t="shared" si="0"/>
        <v>0.0341430192962543</v>
      </c>
      <c r="G56" s="8">
        <f t="shared" si="1"/>
        <v>0.853575482406356</v>
      </c>
      <c r="H56" s="9">
        <v>-0.47</v>
      </c>
      <c r="I56" s="9">
        <v>0.05</v>
      </c>
      <c r="J56" s="10" t="str">
        <f t="shared" si="2"/>
        <v>10</v>
      </c>
      <c r="K56" s="10">
        <f t="shared" si="3"/>
        <v>8.75</v>
      </c>
      <c r="L56" s="6">
        <v>2643</v>
      </c>
      <c r="M56" s="6">
        <v>0</v>
      </c>
      <c r="N56" s="7">
        <f t="shared" si="4"/>
        <v>0</v>
      </c>
      <c r="O56" s="10" t="str">
        <f t="shared" si="5"/>
        <v>20</v>
      </c>
      <c r="P56" s="9">
        <v>0.100154301709049</v>
      </c>
      <c r="Q56" s="10">
        <f t="shared" si="6"/>
        <v>14.9845698290951</v>
      </c>
      <c r="R56" s="6">
        <v>1</v>
      </c>
      <c r="S56" s="6">
        <v>2</v>
      </c>
      <c r="T56" s="6">
        <v>1</v>
      </c>
      <c r="U56" s="6">
        <v>0</v>
      </c>
      <c r="V56" s="6">
        <f t="shared" si="7"/>
        <v>4</v>
      </c>
      <c r="W56" s="11">
        <f t="shared" si="8"/>
        <v>3</v>
      </c>
      <c r="X56" s="10">
        <f t="shared" si="9"/>
        <v>57.5881453115015</v>
      </c>
      <c r="Y56" s="6" t="s">
        <v>17</v>
      </c>
      <c r="Z56" s="12" t="str">
        <f t="shared" si="10"/>
        <v>0</v>
      </c>
    </row>
    <row r="57" ht="21" customHeight="1" spans="1:26">
      <c r="A57" s="4">
        <v>54</v>
      </c>
      <c r="B57" s="5" t="s">
        <v>97</v>
      </c>
      <c r="C57" s="6" t="s">
        <v>139</v>
      </c>
      <c r="D57" s="6">
        <v>19315.57</v>
      </c>
      <c r="E57" s="6">
        <v>0</v>
      </c>
      <c r="F57" s="7">
        <f t="shared" si="0"/>
        <v>0</v>
      </c>
      <c r="G57" s="8">
        <f t="shared" si="1"/>
        <v>0</v>
      </c>
      <c r="H57" s="9">
        <v>-0.0264</v>
      </c>
      <c r="I57" s="9">
        <v>-0.0305</v>
      </c>
      <c r="J57" s="10" t="str">
        <f t="shared" si="2"/>
        <v>10</v>
      </c>
      <c r="K57" s="10" t="str">
        <f t="shared" si="3"/>
        <v>10</v>
      </c>
      <c r="L57" s="6">
        <v>19315.57</v>
      </c>
      <c r="M57" s="6">
        <v>25875</v>
      </c>
      <c r="N57" s="7">
        <f t="shared" si="4"/>
        <v>0.572575207615217</v>
      </c>
      <c r="O57" s="10">
        <f t="shared" si="5"/>
        <v>15.645487543087</v>
      </c>
      <c r="P57" s="9">
        <v>0.0231261939535636</v>
      </c>
      <c r="Q57" s="10" t="str">
        <f t="shared" si="6"/>
        <v>20</v>
      </c>
      <c r="R57" s="6">
        <v>1</v>
      </c>
      <c r="S57" s="6">
        <v>2</v>
      </c>
      <c r="T57" s="6">
        <v>3</v>
      </c>
      <c r="U57" s="6">
        <v>0</v>
      </c>
      <c r="V57" s="6">
        <f t="shared" si="7"/>
        <v>6</v>
      </c>
      <c r="W57" s="11" t="str">
        <f t="shared" si="8"/>
        <v>0</v>
      </c>
      <c r="X57" s="10">
        <f t="shared" si="9"/>
        <v>55.645487543087</v>
      </c>
      <c r="Y57" s="6" t="str">
        <f t="shared" si="18"/>
        <v>E</v>
      </c>
      <c r="Z57" s="12" t="str">
        <f t="shared" si="10"/>
        <v>0</v>
      </c>
    </row>
    <row r="58" ht="21" customHeight="1" spans="1:26">
      <c r="A58" s="4">
        <v>55</v>
      </c>
      <c r="B58" s="5" t="s">
        <v>27</v>
      </c>
      <c r="C58" s="6" t="s">
        <v>139</v>
      </c>
      <c r="D58" s="6">
        <v>34365.74</v>
      </c>
      <c r="E58" s="6">
        <v>0</v>
      </c>
      <c r="F58" s="7">
        <f t="shared" si="0"/>
        <v>0</v>
      </c>
      <c r="G58" s="8">
        <f t="shared" si="1"/>
        <v>0</v>
      </c>
      <c r="H58" s="9">
        <v>-0.4653</v>
      </c>
      <c r="I58" s="9">
        <v>-0.0543</v>
      </c>
      <c r="J58" s="10" t="str">
        <f t="shared" si="2"/>
        <v>10</v>
      </c>
      <c r="K58" s="10" t="str">
        <f t="shared" si="3"/>
        <v>10</v>
      </c>
      <c r="L58" s="6">
        <v>34365.74</v>
      </c>
      <c r="M58" s="6">
        <v>71055</v>
      </c>
      <c r="N58" s="7">
        <f t="shared" si="4"/>
        <v>0.674013481597644</v>
      </c>
      <c r="O58" s="10">
        <f t="shared" si="5"/>
        <v>9.55919110414136</v>
      </c>
      <c r="P58" s="9">
        <v>0.00229558952293301</v>
      </c>
      <c r="Q58" s="10" t="str">
        <f t="shared" si="6"/>
        <v>20</v>
      </c>
      <c r="R58" s="6">
        <v>1</v>
      </c>
      <c r="S58" s="6">
        <v>1</v>
      </c>
      <c r="T58" s="6">
        <v>1</v>
      </c>
      <c r="U58" s="6">
        <v>0</v>
      </c>
      <c r="V58" s="6">
        <f t="shared" si="7"/>
        <v>3</v>
      </c>
      <c r="W58" s="11">
        <f t="shared" si="8"/>
        <v>6</v>
      </c>
      <c r="X58" s="10">
        <f t="shared" si="9"/>
        <v>55.5591911041414</v>
      </c>
      <c r="Y58" s="6" t="str">
        <f t="shared" si="18"/>
        <v>E</v>
      </c>
      <c r="Z58" s="12" t="str">
        <f t="shared" si="10"/>
        <v>0</v>
      </c>
    </row>
    <row r="59" ht="21" customHeight="1" spans="1:26">
      <c r="A59" s="4">
        <v>56</v>
      </c>
      <c r="B59" s="5" t="s">
        <v>65</v>
      </c>
      <c r="C59" s="6" t="s">
        <v>140</v>
      </c>
      <c r="D59" s="6">
        <v>3920.63</v>
      </c>
      <c r="E59" s="6">
        <v>1447.8</v>
      </c>
      <c r="F59" s="7">
        <f t="shared" si="0"/>
        <v>0.369277386542469</v>
      </c>
      <c r="G59" s="8">
        <f t="shared" si="1"/>
        <v>9.23193466356172</v>
      </c>
      <c r="H59" s="9">
        <v>-0.091</v>
      </c>
      <c r="I59" s="9">
        <v>-0.1958</v>
      </c>
      <c r="J59" s="10" t="str">
        <f t="shared" si="2"/>
        <v>10</v>
      </c>
      <c r="K59" s="10" t="str">
        <f t="shared" si="3"/>
        <v>10</v>
      </c>
      <c r="L59" s="6">
        <v>3920.63</v>
      </c>
      <c r="M59" s="6">
        <v>27112</v>
      </c>
      <c r="N59" s="7">
        <f t="shared" si="4"/>
        <v>0.873661046453362</v>
      </c>
      <c r="O59" s="10" t="str">
        <f t="shared" si="5"/>
        <v>0</v>
      </c>
      <c r="P59" s="9">
        <v>0.00374484097672608</v>
      </c>
      <c r="Q59" s="10" t="str">
        <f t="shared" si="6"/>
        <v>20</v>
      </c>
      <c r="R59" s="6">
        <v>2</v>
      </c>
      <c r="S59" s="6">
        <v>1</v>
      </c>
      <c r="T59" s="6">
        <v>0</v>
      </c>
      <c r="U59" s="6">
        <v>0</v>
      </c>
      <c r="V59" s="6">
        <f t="shared" si="7"/>
        <v>3</v>
      </c>
      <c r="W59" s="11">
        <f t="shared" si="8"/>
        <v>6</v>
      </c>
      <c r="X59" s="10">
        <f t="shared" si="9"/>
        <v>55.2319346635617</v>
      </c>
      <c r="Y59" s="6" t="s">
        <v>17</v>
      </c>
      <c r="Z59" s="12" t="str">
        <f t="shared" si="10"/>
        <v>0</v>
      </c>
    </row>
    <row r="60" ht="21" customHeight="1" spans="1:26">
      <c r="A60" s="4">
        <v>57</v>
      </c>
      <c r="B60" s="5" t="s">
        <v>44</v>
      </c>
      <c r="C60" s="6" t="s">
        <v>140</v>
      </c>
      <c r="D60" s="6">
        <v>5493.56</v>
      </c>
      <c r="E60" s="6">
        <v>2689.86</v>
      </c>
      <c r="F60" s="7">
        <f t="shared" si="0"/>
        <v>0.489638777040753</v>
      </c>
      <c r="G60" s="8">
        <f t="shared" si="1"/>
        <v>12.2409694260188</v>
      </c>
      <c r="H60" s="9">
        <v>-0.4012</v>
      </c>
      <c r="I60" s="9">
        <v>0.0556</v>
      </c>
      <c r="J60" s="10" t="str">
        <f t="shared" si="2"/>
        <v>10</v>
      </c>
      <c r="K60" s="10">
        <f t="shared" si="3"/>
        <v>8.61</v>
      </c>
      <c r="L60" s="6">
        <v>5493.56</v>
      </c>
      <c r="M60" s="6">
        <v>19050</v>
      </c>
      <c r="N60" s="7">
        <f t="shared" si="4"/>
        <v>0.776171020015026</v>
      </c>
      <c r="O60" s="10">
        <f t="shared" si="5"/>
        <v>3.42973879909842</v>
      </c>
      <c r="P60" s="9">
        <v>0.021375821988482</v>
      </c>
      <c r="Q60" s="10" t="str">
        <f t="shared" si="6"/>
        <v>20</v>
      </c>
      <c r="R60" s="6">
        <v>2</v>
      </c>
      <c r="S60" s="6">
        <v>1</v>
      </c>
      <c r="T60" s="6">
        <v>2</v>
      </c>
      <c r="U60" s="6">
        <v>0</v>
      </c>
      <c r="V60" s="6">
        <f t="shared" si="7"/>
        <v>5</v>
      </c>
      <c r="W60" s="11" t="str">
        <f t="shared" si="8"/>
        <v>0</v>
      </c>
      <c r="X60" s="10">
        <f t="shared" si="9"/>
        <v>54.2807082251173</v>
      </c>
      <c r="Y60" s="6" t="s">
        <v>17</v>
      </c>
      <c r="Z60" s="12" t="str">
        <f t="shared" si="10"/>
        <v>0</v>
      </c>
    </row>
    <row r="61" ht="21" customHeight="1" spans="1:26">
      <c r="A61" s="4">
        <v>58</v>
      </c>
      <c r="B61" s="5" t="s">
        <v>42</v>
      </c>
      <c r="C61" s="6" t="s">
        <v>140</v>
      </c>
      <c r="D61" s="6">
        <v>16186.08</v>
      </c>
      <c r="E61" s="6">
        <v>6862.67</v>
      </c>
      <c r="F61" s="7">
        <f t="shared" si="0"/>
        <v>0.423985918764766</v>
      </c>
      <c r="G61" s="8">
        <f t="shared" si="1"/>
        <v>10.5996479691191</v>
      </c>
      <c r="H61" s="9">
        <v>-0.001</v>
      </c>
      <c r="I61" s="9">
        <v>-0.0002</v>
      </c>
      <c r="J61" s="10" t="str">
        <f t="shared" si="2"/>
        <v>10</v>
      </c>
      <c r="K61" s="10" t="str">
        <f t="shared" si="3"/>
        <v>10</v>
      </c>
      <c r="L61" s="6">
        <v>16186.08</v>
      </c>
      <c r="M61" s="6">
        <v>57775</v>
      </c>
      <c r="N61" s="7">
        <f t="shared" si="4"/>
        <v>0.781154088069022</v>
      </c>
      <c r="O61" s="10">
        <f t="shared" si="5"/>
        <v>3.13075471585867</v>
      </c>
      <c r="P61" s="9">
        <v>0.0179683471621652</v>
      </c>
      <c r="Q61" s="10" t="str">
        <f t="shared" si="6"/>
        <v>20</v>
      </c>
      <c r="R61" s="6">
        <v>2</v>
      </c>
      <c r="S61" s="6">
        <v>3</v>
      </c>
      <c r="T61" s="6">
        <v>0</v>
      </c>
      <c r="U61" s="6">
        <v>0</v>
      </c>
      <c r="V61" s="6">
        <f t="shared" si="7"/>
        <v>5</v>
      </c>
      <c r="W61" s="11" t="str">
        <f t="shared" si="8"/>
        <v>0</v>
      </c>
      <c r="X61" s="10">
        <f t="shared" si="9"/>
        <v>53.7304026849778</v>
      </c>
      <c r="Y61" s="6" t="s">
        <v>17</v>
      </c>
      <c r="Z61" s="12" t="str">
        <f t="shared" si="10"/>
        <v>0</v>
      </c>
    </row>
    <row r="62" ht="21" customHeight="1" spans="1:26">
      <c r="A62" s="4">
        <v>59</v>
      </c>
      <c r="B62" s="5" t="s">
        <v>40</v>
      </c>
      <c r="C62" s="6" t="s">
        <v>140</v>
      </c>
      <c r="D62" s="6">
        <v>5757.48</v>
      </c>
      <c r="E62" s="6">
        <v>1638.6</v>
      </c>
      <c r="F62" s="7">
        <f t="shared" si="0"/>
        <v>0.284603680777007</v>
      </c>
      <c r="G62" s="8">
        <f t="shared" si="1"/>
        <v>7.11509201942517</v>
      </c>
      <c r="H62" s="9">
        <v>-0.00041</v>
      </c>
      <c r="I62" s="9">
        <v>0.00016</v>
      </c>
      <c r="J62" s="10" t="str">
        <f t="shared" si="2"/>
        <v>10</v>
      </c>
      <c r="K62" s="10">
        <f t="shared" si="3"/>
        <v>9.996</v>
      </c>
      <c r="L62" s="6">
        <v>5757.48</v>
      </c>
      <c r="M62" s="6">
        <v>34208</v>
      </c>
      <c r="N62" s="7">
        <f t="shared" si="4"/>
        <v>0.855938675076591</v>
      </c>
      <c r="O62" s="10" t="str">
        <f t="shared" si="5"/>
        <v>0</v>
      </c>
      <c r="P62" s="9">
        <v>0.0250390969970198</v>
      </c>
      <c r="Q62" s="10" t="str">
        <f t="shared" si="6"/>
        <v>20</v>
      </c>
      <c r="R62" s="6">
        <v>2</v>
      </c>
      <c r="S62" s="6">
        <v>0</v>
      </c>
      <c r="T62" s="6">
        <v>1</v>
      </c>
      <c r="U62" s="6">
        <v>0</v>
      </c>
      <c r="V62" s="6">
        <f t="shared" si="7"/>
        <v>3</v>
      </c>
      <c r="W62" s="11">
        <f t="shared" si="8"/>
        <v>6</v>
      </c>
      <c r="X62" s="10">
        <f t="shared" si="9"/>
        <v>53.1110920194252</v>
      </c>
      <c r="Y62" s="6" t="s">
        <v>17</v>
      </c>
      <c r="Z62" s="12" t="str">
        <f t="shared" si="10"/>
        <v>0</v>
      </c>
    </row>
    <row r="63" ht="21" customHeight="1" spans="1:26">
      <c r="A63" s="4">
        <v>60</v>
      </c>
      <c r="B63" s="5" t="s">
        <v>102</v>
      </c>
      <c r="C63" s="6" t="s">
        <v>139</v>
      </c>
      <c r="D63" s="6">
        <v>33447.23</v>
      </c>
      <c r="E63" s="6">
        <v>0</v>
      </c>
      <c r="F63" s="7">
        <f t="shared" si="0"/>
        <v>0</v>
      </c>
      <c r="G63" s="8">
        <f t="shared" si="1"/>
        <v>0</v>
      </c>
      <c r="H63" s="9">
        <v>-0.1218</v>
      </c>
      <c r="I63" s="9">
        <v>0.5089</v>
      </c>
      <c r="J63" s="10" t="str">
        <f t="shared" si="2"/>
        <v>10</v>
      </c>
      <c r="K63" s="10" t="str">
        <f t="shared" si="3"/>
        <v>0</v>
      </c>
      <c r="L63" s="6">
        <v>33447.23</v>
      </c>
      <c r="M63" s="6">
        <v>2540</v>
      </c>
      <c r="N63" s="7">
        <f t="shared" si="4"/>
        <v>0.0705805920600168</v>
      </c>
      <c r="O63" s="10" t="str">
        <f t="shared" si="5"/>
        <v>20</v>
      </c>
      <c r="P63" s="9">
        <v>0.0244599664715066</v>
      </c>
      <c r="Q63" s="10" t="str">
        <f t="shared" si="6"/>
        <v>20</v>
      </c>
      <c r="R63" s="6">
        <v>0</v>
      </c>
      <c r="S63" s="6">
        <v>2</v>
      </c>
      <c r="T63" s="6">
        <v>2</v>
      </c>
      <c r="U63" s="6">
        <v>0</v>
      </c>
      <c r="V63" s="6">
        <f t="shared" si="7"/>
        <v>4</v>
      </c>
      <c r="W63" s="11">
        <f t="shared" si="8"/>
        <v>3</v>
      </c>
      <c r="X63" s="10">
        <f t="shared" si="9"/>
        <v>53</v>
      </c>
      <c r="Y63" s="6" t="str">
        <f>IF(X63&gt;=90,"A",IF(X63&gt;=80,"B",IF(X63&gt;=70,"C",IF(X63&gt;=60,"D","E"))))</f>
        <v>E</v>
      </c>
      <c r="Z63" s="12" t="str">
        <f t="shared" si="10"/>
        <v>0</v>
      </c>
    </row>
    <row r="64" ht="21" customHeight="1" spans="1:26">
      <c r="A64" s="4">
        <v>61</v>
      </c>
      <c r="B64" s="5" t="s">
        <v>106</v>
      </c>
      <c r="C64" s="6" t="s">
        <v>140</v>
      </c>
      <c r="D64" s="6">
        <v>8060.34</v>
      </c>
      <c r="E64" s="6">
        <v>0</v>
      </c>
      <c r="F64" s="7">
        <f t="shared" si="0"/>
        <v>0</v>
      </c>
      <c r="G64" s="8">
        <f t="shared" si="1"/>
        <v>0</v>
      </c>
      <c r="H64" s="9">
        <v>-0.1659</v>
      </c>
      <c r="I64" s="9">
        <v>0.5026</v>
      </c>
      <c r="J64" s="10" t="str">
        <f t="shared" si="2"/>
        <v>10</v>
      </c>
      <c r="K64" s="10" t="str">
        <f t="shared" si="3"/>
        <v>0</v>
      </c>
      <c r="L64" s="6">
        <v>8060.34</v>
      </c>
      <c r="M64" s="6">
        <v>0</v>
      </c>
      <c r="N64" s="7">
        <f t="shared" si="4"/>
        <v>0</v>
      </c>
      <c r="O64" s="10" t="str">
        <f t="shared" si="5"/>
        <v>20</v>
      </c>
      <c r="P64" s="9">
        <v>0.0169777469278079</v>
      </c>
      <c r="Q64" s="10" t="str">
        <f t="shared" si="6"/>
        <v>20</v>
      </c>
      <c r="R64" s="6">
        <v>1</v>
      </c>
      <c r="S64" s="6">
        <v>3</v>
      </c>
      <c r="T64" s="6">
        <v>2</v>
      </c>
      <c r="U64" s="6">
        <v>0</v>
      </c>
      <c r="V64" s="6">
        <f t="shared" si="7"/>
        <v>6</v>
      </c>
      <c r="W64" s="11" t="str">
        <f t="shared" si="8"/>
        <v>0</v>
      </c>
      <c r="X64" s="10">
        <f t="shared" si="9"/>
        <v>50</v>
      </c>
      <c r="Y64" s="6" t="s">
        <v>17</v>
      </c>
      <c r="Z64" s="12" t="str">
        <f t="shared" si="10"/>
        <v>0</v>
      </c>
    </row>
    <row r="65" ht="21" customHeight="1" spans="1:26">
      <c r="A65" s="4">
        <v>62</v>
      </c>
      <c r="B65" s="5" t="s">
        <v>62</v>
      </c>
      <c r="C65" s="6" t="s">
        <v>140</v>
      </c>
      <c r="D65" s="6">
        <v>10830.12</v>
      </c>
      <c r="E65" s="6">
        <v>0</v>
      </c>
      <c r="F65" s="7">
        <f t="shared" si="0"/>
        <v>0</v>
      </c>
      <c r="G65" s="8">
        <f t="shared" si="1"/>
        <v>0</v>
      </c>
      <c r="H65" s="9">
        <v>-0.301989463593745</v>
      </c>
      <c r="I65" s="9">
        <v>-0.0893953880553207</v>
      </c>
      <c r="J65" s="10" t="str">
        <f t="shared" si="2"/>
        <v>10</v>
      </c>
      <c r="K65" s="10" t="str">
        <f t="shared" si="3"/>
        <v>10</v>
      </c>
      <c r="L65" s="6">
        <v>10830.12</v>
      </c>
      <c r="M65" s="6">
        <v>38100</v>
      </c>
      <c r="N65" s="7">
        <f t="shared" si="4"/>
        <v>0.77866148703498</v>
      </c>
      <c r="O65" s="10">
        <f t="shared" si="5"/>
        <v>3.28031077790122</v>
      </c>
      <c r="P65" s="9">
        <v>0.027092353383759</v>
      </c>
      <c r="Q65" s="10" t="str">
        <f t="shared" si="6"/>
        <v>20</v>
      </c>
      <c r="R65" s="6">
        <v>2</v>
      </c>
      <c r="S65" s="6">
        <v>1</v>
      </c>
      <c r="T65" s="6">
        <v>0</v>
      </c>
      <c r="U65" s="6">
        <v>0</v>
      </c>
      <c r="V65" s="6">
        <f t="shared" si="7"/>
        <v>3</v>
      </c>
      <c r="W65" s="11">
        <f t="shared" si="8"/>
        <v>6</v>
      </c>
      <c r="X65" s="10">
        <f t="shared" si="9"/>
        <v>49.2803107779012</v>
      </c>
      <c r="Y65" s="6" t="s">
        <v>17</v>
      </c>
      <c r="Z65" s="12" t="str">
        <f t="shared" si="10"/>
        <v>0</v>
      </c>
    </row>
    <row r="66" ht="21" customHeight="1" spans="1:26">
      <c r="A66" s="4">
        <v>63</v>
      </c>
      <c r="B66" s="5" t="s">
        <v>56</v>
      </c>
      <c r="C66" s="6" t="s">
        <v>140</v>
      </c>
      <c r="D66" s="6">
        <v>2824.3</v>
      </c>
      <c r="E66" s="6">
        <v>0</v>
      </c>
      <c r="F66" s="7">
        <f t="shared" si="0"/>
        <v>0</v>
      </c>
      <c r="G66" s="8">
        <f t="shared" si="1"/>
        <v>0</v>
      </c>
      <c r="H66" s="9">
        <v>-0.0414</v>
      </c>
      <c r="I66" s="9">
        <v>-0.1103</v>
      </c>
      <c r="J66" s="10" t="str">
        <f t="shared" si="2"/>
        <v>10</v>
      </c>
      <c r="K66" s="10" t="str">
        <f t="shared" si="3"/>
        <v>10</v>
      </c>
      <c r="L66" s="6">
        <v>2824.3</v>
      </c>
      <c r="M66" s="6">
        <v>43611.6</v>
      </c>
      <c r="N66" s="7">
        <f t="shared" si="4"/>
        <v>0.939178523513058</v>
      </c>
      <c r="O66" s="10" t="str">
        <f t="shared" si="5"/>
        <v>0</v>
      </c>
      <c r="P66" s="9">
        <v>0.0260272373403995</v>
      </c>
      <c r="Q66" s="10" t="str">
        <f t="shared" si="6"/>
        <v>20</v>
      </c>
      <c r="R66" s="6">
        <v>2</v>
      </c>
      <c r="S66" s="6">
        <v>0</v>
      </c>
      <c r="T66" s="6">
        <v>0</v>
      </c>
      <c r="U66" s="6">
        <v>0</v>
      </c>
      <c r="V66" s="6">
        <f t="shared" si="7"/>
        <v>2</v>
      </c>
      <c r="W66" s="11">
        <f t="shared" si="8"/>
        <v>9</v>
      </c>
      <c r="X66" s="10">
        <f t="shared" si="9"/>
        <v>49</v>
      </c>
      <c r="Y66" s="6" t="s">
        <v>17</v>
      </c>
      <c r="Z66" s="12" t="str">
        <f t="shared" si="10"/>
        <v>0</v>
      </c>
    </row>
    <row r="67" ht="21" customHeight="1" spans="1:26">
      <c r="A67" s="4">
        <v>64</v>
      </c>
      <c r="B67" s="5" t="s">
        <v>72</v>
      </c>
      <c r="C67" s="6" t="s">
        <v>140</v>
      </c>
      <c r="D67" s="6">
        <v>0</v>
      </c>
      <c r="E67" s="6">
        <v>0</v>
      </c>
      <c r="F67" s="7">
        <v>0</v>
      </c>
      <c r="G67" s="8">
        <f t="shared" si="1"/>
        <v>0</v>
      </c>
      <c r="H67" s="9">
        <v>-0.3356</v>
      </c>
      <c r="I67" s="9">
        <v>-0.0988</v>
      </c>
      <c r="J67" s="10" t="str">
        <f t="shared" si="2"/>
        <v>10</v>
      </c>
      <c r="K67" s="10" t="str">
        <f t="shared" si="3"/>
        <v>10</v>
      </c>
      <c r="L67" s="6">
        <v>0</v>
      </c>
      <c r="M67" s="6">
        <v>0</v>
      </c>
      <c r="N67" s="7">
        <v>0</v>
      </c>
      <c r="O67" s="10">
        <v>0</v>
      </c>
      <c r="P67" s="9">
        <v>0.0190334312826127</v>
      </c>
      <c r="Q67" s="10" t="str">
        <f t="shared" si="6"/>
        <v>20</v>
      </c>
      <c r="R67" s="6">
        <v>1</v>
      </c>
      <c r="S67" s="6">
        <v>1</v>
      </c>
      <c r="T67" s="6">
        <v>0</v>
      </c>
      <c r="U67" s="6">
        <v>0</v>
      </c>
      <c r="V67" s="6">
        <f t="shared" si="7"/>
        <v>2</v>
      </c>
      <c r="W67" s="11">
        <f t="shared" si="8"/>
        <v>9</v>
      </c>
      <c r="X67" s="10">
        <f t="shared" si="9"/>
        <v>49</v>
      </c>
      <c r="Y67" s="6" t="s">
        <v>17</v>
      </c>
      <c r="Z67" s="12" t="str">
        <f t="shared" si="10"/>
        <v>0</v>
      </c>
    </row>
    <row r="68" ht="21" customHeight="1" spans="1:26">
      <c r="A68" s="4">
        <v>65</v>
      </c>
      <c r="B68" s="5" t="s">
        <v>52</v>
      </c>
      <c r="C68" s="6" t="s">
        <v>140</v>
      </c>
      <c r="D68" s="6">
        <v>7930.39</v>
      </c>
      <c r="E68" s="6">
        <v>0</v>
      </c>
      <c r="F68" s="7">
        <f t="shared" ref="F68:F80" si="19">E68/D68</f>
        <v>0</v>
      </c>
      <c r="G68" s="8">
        <f t="shared" ref="G68:G84" si="20">((F68*100)*25)/100</f>
        <v>0</v>
      </c>
      <c r="H68" s="9">
        <v>-0.03</v>
      </c>
      <c r="I68" s="9">
        <v>-0.15</v>
      </c>
      <c r="J68" s="10" t="str">
        <f t="shared" ref="J68:J84" si="21">IF(H68&lt;=0,"10",IF(H68&gt;=40%,"0",10-(5*H68/0.2)))</f>
        <v>10</v>
      </c>
      <c r="K68" s="10" t="str">
        <f t="shared" ref="K68:K84" si="22">IF(I68&lt;=0,"10",IF(I68&gt;=40%,"0",10-(5*I68/0.2)))</f>
        <v>10</v>
      </c>
      <c r="L68" s="6">
        <v>7930.39</v>
      </c>
      <c r="M68" s="6">
        <v>42180</v>
      </c>
      <c r="N68" s="7">
        <f t="shared" ref="N68:N84" si="23">M68/(L68+M68)</f>
        <v>0.841741602889141</v>
      </c>
      <c r="O68" s="10" t="str">
        <f t="shared" ref="O68:O84" si="24">IF(N68&lt;=50%,"20",IF(N68&gt;=250/300,"0",(2000-20*(N68-50%)*100*3)/100))</f>
        <v>0</v>
      </c>
      <c r="P68" s="9">
        <v>0.0143340890350455</v>
      </c>
      <c r="Q68" s="10" t="str">
        <f t="shared" ref="Q68:Q84" si="25">IF(P68&lt;=5%,"20",IF(P68&gt;=25%,"0",(2000-20*(P68-5%)*100*5)/100))</f>
        <v>20</v>
      </c>
      <c r="R68" s="6">
        <v>2</v>
      </c>
      <c r="S68" s="6">
        <v>0</v>
      </c>
      <c r="T68" s="6">
        <v>0</v>
      </c>
      <c r="U68" s="6">
        <v>0</v>
      </c>
      <c r="V68" s="6">
        <f t="shared" ref="V68:V84" si="26">SUM(R68:U68)</f>
        <v>2</v>
      </c>
      <c r="W68" s="11">
        <f t="shared" ref="W68:W84" si="27">IF(V68&gt;=5,"0",0.15*(100-20*V68))</f>
        <v>9</v>
      </c>
      <c r="X68" s="10">
        <f t="shared" ref="X68:X84" si="28">G68+J68+K68+O68+Q68+W68</f>
        <v>49</v>
      </c>
      <c r="Y68" s="6" t="s">
        <v>17</v>
      </c>
      <c r="Z68" s="12" t="str">
        <f t="shared" ref="Z68:Z84" si="29">IF(Y68="A","25%",IF(Y68="B","20%",IF(Y68="C","15%",IF(Y68="D","10%","0"))))</f>
        <v>0</v>
      </c>
    </row>
    <row r="69" ht="21" customHeight="1" spans="1:26">
      <c r="A69" s="4">
        <v>66</v>
      </c>
      <c r="B69" s="5" t="s">
        <v>82</v>
      </c>
      <c r="C69" s="6" t="s">
        <v>140</v>
      </c>
      <c r="D69" s="6">
        <v>1313.7</v>
      </c>
      <c r="E69" s="6">
        <v>0</v>
      </c>
      <c r="F69" s="7">
        <f t="shared" si="19"/>
        <v>0</v>
      </c>
      <c r="G69" s="8">
        <f t="shared" si="20"/>
        <v>0</v>
      </c>
      <c r="H69" s="9">
        <v>0</v>
      </c>
      <c r="I69" s="9">
        <v>-0.1298</v>
      </c>
      <c r="J69" s="10" t="str">
        <f t="shared" si="21"/>
        <v>10</v>
      </c>
      <c r="K69" s="10" t="str">
        <f t="shared" si="22"/>
        <v>10</v>
      </c>
      <c r="L69" s="6">
        <v>1313.7</v>
      </c>
      <c r="M69" s="6">
        <v>40200</v>
      </c>
      <c r="N69" s="7">
        <f t="shared" si="23"/>
        <v>0.968355024967661</v>
      </c>
      <c r="O69" s="10" t="str">
        <f t="shared" si="24"/>
        <v>0</v>
      </c>
      <c r="P69" s="9">
        <v>0.0150372503431824</v>
      </c>
      <c r="Q69" s="10" t="str">
        <f t="shared" si="25"/>
        <v>20</v>
      </c>
      <c r="R69" s="6">
        <v>2</v>
      </c>
      <c r="S69" s="6">
        <v>0</v>
      </c>
      <c r="T69" s="6">
        <v>0</v>
      </c>
      <c r="U69" s="6">
        <v>0</v>
      </c>
      <c r="V69" s="6">
        <f t="shared" si="26"/>
        <v>2</v>
      </c>
      <c r="W69" s="11">
        <f t="shared" si="27"/>
        <v>9</v>
      </c>
      <c r="X69" s="10">
        <f t="shared" si="28"/>
        <v>49</v>
      </c>
      <c r="Y69" s="6" t="s">
        <v>17</v>
      </c>
      <c r="Z69" s="12" t="str">
        <f t="shared" si="29"/>
        <v>0</v>
      </c>
    </row>
    <row r="70" ht="21" customHeight="1" spans="1:26">
      <c r="A70" s="4">
        <v>67</v>
      </c>
      <c r="B70" s="5" t="s">
        <v>81</v>
      </c>
      <c r="C70" s="6" t="s">
        <v>140</v>
      </c>
      <c r="D70" s="6">
        <v>0</v>
      </c>
      <c r="E70" s="6">
        <v>0</v>
      </c>
      <c r="F70" s="7">
        <v>0</v>
      </c>
      <c r="G70" s="8">
        <f t="shared" si="20"/>
        <v>0</v>
      </c>
      <c r="H70" s="9">
        <v>0</v>
      </c>
      <c r="I70" s="9">
        <v>-0.2956</v>
      </c>
      <c r="J70" s="10" t="str">
        <f t="shared" si="21"/>
        <v>10</v>
      </c>
      <c r="K70" s="10" t="str">
        <f t="shared" si="22"/>
        <v>10</v>
      </c>
      <c r="L70" s="6">
        <v>0</v>
      </c>
      <c r="M70" s="6">
        <v>0</v>
      </c>
      <c r="N70" s="7">
        <v>0</v>
      </c>
      <c r="O70" s="10">
        <v>0</v>
      </c>
      <c r="P70" s="9">
        <v>0.00362630538534138</v>
      </c>
      <c r="Q70" s="10" t="str">
        <f t="shared" si="25"/>
        <v>20</v>
      </c>
      <c r="R70" s="6">
        <v>1</v>
      </c>
      <c r="S70" s="6">
        <v>1</v>
      </c>
      <c r="T70" s="6">
        <v>0</v>
      </c>
      <c r="U70" s="6">
        <v>0</v>
      </c>
      <c r="V70" s="6">
        <f t="shared" si="26"/>
        <v>2</v>
      </c>
      <c r="W70" s="11">
        <f t="shared" si="27"/>
        <v>9</v>
      </c>
      <c r="X70" s="10">
        <f t="shared" si="28"/>
        <v>49</v>
      </c>
      <c r="Y70" s="6" t="s">
        <v>17</v>
      </c>
      <c r="Z70" s="12" t="str">
        <f t="shared" si="29"/>
        <v>0</v>
      </c>
    </row>
    <row r="71" ht="21" customHeight="1" spans="1:26">
      <c r="A71" s="4">
        <v>68</v>
      </c>
      <c r="B71" s="5" t="s">
        <v>30</v>
      </c>
      <c r="C71" s="6" t="s">
        <v>140</v>
      </c>
      <c r="D71" s="6">
        <v>1495.7</v>
      </c>
      <c r="E71" s="6">
        <v>0</v>
      </c>
      <c r="F71" s="7">
        <f t="shared" si="19"/>
        <v>0</v>
      </c>
      <c r="G71" s="8">
        <f t="shared" si="20"/>
        <v>0</v>
      </c>
      <c r="H71" s="9">
        <v>0</v>
      </c>
      <c r="I71" s="9">
        <v>-0.263</v>
      </c>
      <c r="J71" s="10" t="str">
        <f t="shared" si="21"/>
        <v>10</v>
      </c>
      <c r="K71" s="10" t="str">
        <f t="shared" si="22"/>
        <v>10</v>
      </c>
      <c r="L71" s="6">
        <v>1495.7</v>
      </c>
      <c r="M71" s="6">
        <v>25400</v>
      </c>
      <c r="N71" s="7">
        <f t="shared" si="23"/>
        <v>0.944388880006841</v>
      </c>
      <c r="O71" s="10" t="str">
        <f t="shared" si="24"/>
        <v>0</v>
      </c>
      <c r="P71" s="9">
        <v>0.0254587108329489</v>
      </c>
      <c r="Q71" s="10" t="str">
        <f t="shared" si="25"/>
        <v>20</v>
      </c>
      <c r="R71" s="6">
        <v>2</v>
      </c>
      <c r="S71" s="6">
        <v>0</v>
      </c>
      <c r="T71" s="6">
        <v>0</v>
      </c>
      <c r="U71" s="6">
        <v>0</v>
      </c>
      <c r="V71" s="6">
        <f t="shared" si="26"/>
        <v>2</v>
      </c>
      <c r="W71" s="11">
        <f t="shared" si="27"/>
        <v>9</v>
      </c>
      <c r="X71" s="10">
        <f t="shared" si="28"/>
        <v>49</v>
      </c>
      <c r="Y71" s="6" t="s">
        <v>17</v>
      </c>
      <c r="Z71" s="12" t="str">
        <f t="shared" si="29"/>
        <v>0</v>
      </c>
    </row>
    <row r="72" ht="21" customHeight="1" spans="1:26">
      <c r="A72" s="4">
        <v>69</v>
      </c>
      <c r="B72" s="5" t="s">
        <v>28</v>
      </c>
      <c r="C72" s="6" t="s">
        <v>140</v>
      </c>
      <c r="D72" s="6">
        <v>13257.31</v>
      </c>
      <c r="E72" s="6">
        <v>0</v>
      </c>
      <c r="F72" s="7">
        <f t="shared" si="19"/>
        <v>0</v>
      </c>
      <c r="G72" s="8">
        <f t="shared" si="20"/>
        <v>0</v>
      </c>
      <c r="H72" s="9">
        <v>-0.313</v>
      </c>
      <c r="I72" s="9">
        <v>-0.157</v>
      </c>
      <c r="J72" s="10" t="str">
        <f t="shared" si="21"/>
        <v>10</v>
      </c>
      <c r="K72" s="10" t="str">
        <f t="shared" si="22"/>
        <v>10</v>
      </c>
      <c r="L72" s="6">
        <v>13257.31</v>
      </c>
      <c r="M72" s="6">
        <v>42305</v>
      </c>
      <c r="N72" s="7">
        <f t="shared" si="23"/>
        <v>0.761397429300546</v>
      </c>
      <c r="O72" s="10">
        <f t="shared" si="24"/>
        <v>4.31615424196726</v>
      </c>
      <c r="P72" s="9">
        <v>0.00884975764390636</v>
      </c>
      <c r="Q72" s="10" t="str">
        <f t="shared" si="25"/>
        <v>20</v>
      </c>
      <c r="R72" s="6">
        <v>2</v>
      </c>
      <c r="S72" s="6">
        <v>1</v>
      </c>
      <c r="T72" s="6">
        <v>1</v>
      </c>
      <c r="U72" s="6">
        <v>0</v>
      </c>
      <c r="V72" s="6">
        <f t="shared" si="26"/>
        <v>4</v>
      </c>
      <c r="W72" s="11">
        <f t="shared" si="27"/>
        <v>3</v>
      </c>
      <c r="X72" s="10">
        <f t="shared" si="28"/>
        <v>47.3161542419673</v>
      </c>
      <c r="Y72" s="6" t="s">
        <v>17</v>
      </c>
      <c r="Z72" s="12" t="str">
        <f t="shared" si="29"/>
        <v>0</v>
      </c>
    </row>
    <row r="73" ht="21" customHeight="1" spans="1:26">
      <c r="A73" s="4">
        <v>70</v>
      </c>
      <c r="B73" s="5" t="s">
        <v>26</v>
      </c>
      <c r="C73" s="6" t="s">
        <v>140</v>
      </c>
      <c r="D73" s="6">
        <v>7372.29</v>
      </c>
      <c r="E73" s="6">
        <v>0</v>
      </c>
      <c r="F73" s="7">
        <f t="shared" si="19"/>
        <v>0</v>
      </c>
      <c r="G73" s="8">
        <f t="shared" si="20"/>
        <v>0</v>
      </c>
      <c r="H73" s="9">
        <v>-0.01489</v>
      </c>
      <c r="I73" s="9">
        <v>-0.00535</v>
      </c>
      <c r="J73" s="10" t="str">
        <f t="shared" si="21"/>
        <v>10</v>
      </c>
      <c r="K73" s="10" t="str">
        <f t="shared" si="22"/>
        <v>10</v>
      </c>
      <c r="L73" s="6">
        <v>7372.29</v>
      </c>
      <c r="M73" s="6">
        <v>34404.4</v>
      </c>
      <c r="N73" s="7">
        <f t="shared" si="23"/>
        <v>0.823531016937914</v>
      </c>
      <c r="O73" s="10">
        <f t="shared" si="24"/>
        <v>0.588138983725135</v>
      </c>
      <c r="P73" s="9">
        <v>0.00442128470978302</v>
      </c>
      <c r="Q73" s="10" t="str">
        <f t="shared" si="25"/>
        <v>20</v>
      </c>
      <c r="R73" s="6">
        <v>2</v>
      </c>
      <c r="S73" s="6">
        <v>1</v>
      </c>
      <c r="T73" s="6">
        <v>0</v>
      </c>
      <c r="U73" s="6">
        <v>0</v>
      </c>
      <c r="V73" s="6">
        <f t="shared" si="26"/>
        <v>3</v>
      </c>
      <c r="W73" s="11">
        <f t="shared" si="27"/>
        <v>6</v>
      </c>
      <c r="X73" s="10">
        <f t="shared" si="28"/>
        <v>46.5881389837251</v>
      </c>
      <c r="Y73" s="6" t="s">
        <v>17</v>
      </c>
      <c r="Z73" s="12" t="str">
        <f t="shared" si="29"/>
        <v>0</v>
      </c>
    </row>
    <row r="74" ht="21" customHeight="1" spans="1:26">
      <c r="A74" s="4">
        <v>71</v>
      </c>
      <c r="B74" s="5" t="s">
        <v>57</v>
      </c>
      <c r="C74" s="6" t="s">
        <v>140</v>
      </c>
      <c r="D74" s="6">
        <v>18210.2</v>
      </c>
      <c r="E74" s="6">
        <v>0</v>
      </c>
      <c r="F74" s="7">
        <f t="shared" si="19"/>
        <v>0</v>
      </c>
      <c r="G74" s="8">
        <f t="shared" si="20"/>
        <v>0</v>
      </c>
      <c r="H74" s="9">
        <v>-0.3224</v>
      </c>
      <c r="I74" s="9">
        <v>-0.0088</v>
      </c>
      <c r="J74" s="10" t="str">
        <f t="shared" si="21"/>
        <v>10</v>
      </c>
      <c r="K74" s="10" t="str">
        <f t="shared" si="22"/>
        <v>10</v>
      </c>
      <c r="L74" s="6">
        <v>18210.2</v>
      </c>
      <c r="M74" s="6">
        <v>102420</v>
      </c>
      <c r="N74" s="7">
        <f t="shared" si="23"/>
        <v>0.849041119056422</v>
      </c>
      <c r="O74" s="10" t="str">
        <f t="shared" si="24"/>
        <v>0</v>
      </c>
      <c r="P74" s="9">
        <v>0.00296841286534053</v>
      </c>
      <c r="Q74" s="10" t="str">
        <f t="shared" si="25"/>
        <v>20</v>
      </c>
      <c r="R74" s="6">
        <v>2</v>
      </c>
      <c r="S74" s="6">
        <v>1</v>
      </c>
      <c r="T74" s="6">
        <v>0</v>
      </c>
      <c r="U74" s="6">
        <v>0</v>
      </c>
      <c r="V74" s="6">
        <f t="shared" si="26"/>
        <v>3</v>
      </c>
      <c r="W74" s="11">
        <f t="shared" si="27"/>
        <v>6</v>
      </c>
      <c r="X74" s="10">
        <f t="shared" si="28"/>
        <v>46</v>
      </c>
      <c r="Y74" s="6" t="s">
        <v>17</v>
      </c>
      <c r="Z74" s="12" t="str">
        <f t="shared" si="29"/>
        <v>0</v>
      </c>
    </row>
    <row r="75" ht="21" customHeight="1" spans="1:26">
      <c r="A75" s="4">
        <v>72</v>
      </c>
      <c r="B75" s="5" t="s">
        <v>100</v>
      </c>
      <c r="C75" s="6" t="s">
        <v>140</v>
      </c>
      <c r="D75" s="6">
        <v>1009.2</v>
      </c>
      <c r="E75" s="6">
        <v>0</v>
      </c>
      <c r="F75" s="7">
        <f t="shared" si="19"/>
        <v>0</v>
      </c>
      <c r="G75" s="8">
        <f t="shared" si="20"/>
        <v>0</v>
      </c>
      <c r="H75" s="9">
        <v>0</v>
      </c>
      <c r="I75" s="9">
        <v>-0.0037</v>
      </c>
      <c r="J75" s="10" t="str">
        <f t="shared" si="21"/>
        <v>10</v>
      </c>
      <c r="K75" s="10" t="str">
        <f t="shared" si="22"/>
        <v>10</v>
      </c>
      <c r="L75" s="6">
        <v>1009.2</v>
      </c>
      <c r="M75" s="6">
        <v>6505</v>
      </c>
      <c r="N75" s="7">
        <f t="shared" si="23"/>
        <v>0.865694285486146</v>
      </c>
      <c r="O75" s="10" t="str">
        <f t="shared" si="24"/>
        <v>0</v>
      </c>
      <c r="P75" s="9">
        <v>0.0117370529828857</v>
      </c>
      <c r="Q75" s="10" t="str">
        <f t="shared" si="25"/>
        <v>20</v>
      </c>
      <c r="R75" s="6">
        <v>2</v>
      </c>
      <c r="S75" s="6">
        <v>1</v>
      </c>
      <c r="T75" s="6">
        <v>0</v>
      </c>
      <c r="U75" s="6">
        <v>0</v>
      </c>
      <c r="V75" s="6">
        <f t="shared" si="26"/>
        <v>3</v>
      </c>
      <c r="W75" s="11">
        <f t="shared" si="27"/>
        <v>6</v>
      </c>
      <c r="X75" s="10">
        <f t="shared" si="28"/>
        <v>46</v>
      </c>
      <c r="Y75" s="6" t="s">
        <v>17</v>
      </c>
      <c r="Z75" s="12" t="str">
        <f t="shared" si="29"/>
        <v>0</v>
      </c>
    </row>
    <row r="76" ht="21" customHeight="1" spans="1:26">
      <c r="A76" s="4">
        <v>73</v>
      </c>
      <c r="B76" s="5" t="s">
        <v>59</v>
      </c>
      <c r="C76" s="6" t="s">
        <v>140</v>
      </c>
      <c r="D76" s="6">
        <v>5556.22</v>
      </c>
      <c r="E76" s="6">
        <v>0</v>
      </c>
      <c r="F76" s="7">
        <f t="shared" si="19"/>
        <v>0</v>
      </c>
      <c r="G76" s="8">
        <f t="shared" si="20"/>
        <v>0</v>
      </c>
      <c r="H76" s="9">
        <v>0.08</v>
      </c>
      <c r="I76" s="9">
        <v>0.06</v>
      </c>
      <c r="J76" s="10">
        <f t="shared" si="21"/>
        <v>8</v>
      </c>
      <c r="K76" s="10">
        <f t="shared" si="22"/>
        <v>8.5</v>
      </c>
      <c r="L76" s="6">
        <v>5556.22</v>
      </c>
      <c r="M76" s="6">
        <v>71120</v>
      </c>
      <c r="N76" s="7">
        <f t="shared" si="23"/>
        <v>0.927536594787797</v>
      </c>
      <c r="O76" s="10" t="str">
        <f t="shared" si="24"/>
        <v>0</v>
      </c>
      <c r="P76" s="9">
        <v>0.0105627260123515</v>
      </c>
      <c r="Q76" s="10" t="str">
        <f t="shared" si="25"/>
        <v>20</v>
      </c>
      <c r="R76" s="6">
        <v>2</v>
      </c>
      <c r="S76" s="6">
        <v>0</v>
      </c>
      <c r="T76" s="6">
        <v>0</v>
      </c>
      <c r="U76" s="6">
        <v>0</v>
      </c>
      <c r="V76" s="6">
        <f t="shared" si="26"/>
        <v>2</v>
      </c>
      <c r="W76" s="11">
        <f t="shared" si="27"/>
        <v>9</v>
      </c>
      <c r="X76" s="10">
        <f t="shared" si="28"/>
        <v>45.5</v>
      </c>
      <c r="Y76" s="6" t="s">
        <v>17</v>
      </c>
      <c r="Z76" s="12" t="str">
        <f t="shared" si="29"/>
        <v>0</v>
      </c>
    </row>
    <row r="77" ht="21" customHeight="1" spans="1:26">
      <c r="A77" s="4">
        <v>74</v>
      </c>
      <c r="B77" s="5" t="s">
        <v>31</v>
      </c>
      <c r="C77" s="6" t="s">
        <v>140</v>
      </c>
      <c r="D77" s="6">
        <v>21588.8</v>
      </c>
      <c r="E77" s="6">
        <v>0</v>
      </c>
      <c r="F77" s="7">
        <f t="shared" si="19"/>
        <v>0</v>
      </c>
      <c r="G77" s="8">
        <f t="shared" si="20"/>
        <v>0</v>
      </c>
      <c r="H77" s="9">
        <v>0.397</v>
      </c>
      <c r="I77" s="9">
        <v>-0.0046</v>
      </c>
      <c r="J77" s="10">
        <f t="shared" si="21"/>
        <v>0.0749999999999993</v>
      </c>
      <c r="K77" s="10" t="str">
        <f t="shared" si="22"/>
        <v>10</v>
      </c>
      <c r="L77" s="6">
        <v>21588.8</v>
      </c>
      <c r="M77" s="6">
        <v>38100</v>
      </c>
      <c r="N77" s="7">
        <f t="shared" si="23"/>
        <v>0.638310704855852</v>
      </c>
      <c r="O77" s="10">
        <f t="shared" si="24"/>
        <v>11.7013577086489</v>
      </c>
      <c r="P77" s="9">
        <v>0.00382968617872676</v>
      </c>
      <c r="Q77" s="10" t="str">
        <f t="shared" si="25"/>
        <v>20</v>
      </c>
      <c r="R77" s="6">
        <v>2</v>
      </c>
      <c r="S77" s="6">
        <v>2</v>
      </c>
      <c r="T77" s="6">
        <v>0</v>
      </c>
      <c r="U77" s="6">
        <v>0</v>
      </c>
      <c r="V77" s="6">
        <f t="shared" si="26"/>
        <v>4</v>
      </c>
      <c r="W77" s="11">
        <f t="shared" si="27"/>
        <v>3</v>
      </c>
      <c r="X77" s="10">
        <f t="shared" si="28"/>
        <v>44.7763577086489</v>
      </c>
      <c r="Y77" s="6" t="s">
        <v>17</v>
      </c>
      <c r="Z77" s="12" t="str">
        <f t="shared" si="29"/>
        <v>0</v>
      </c>
    </row>
    <row r="78" ht="21" customHeight="1" spans="1:26">
      <c r="A78" s="4">
        <v>75</v>
      </c>
      <c r="B78" s="5" t="s">
        <v>73</v>
      </c>
      <c r="C78" s="6" t="s">
        <v>140</v>
      </c>
      <c r="D78" s="6">
        <v>1475.16</v>
      </c>
      <c r="E78" s="6">
        <v>0</v>
      </c>
      <c r="F78" s="7">
        <f t="shared" si="19"/>
        <v>0</v>
      </c>
      <c r="G78" s="8">
        <f t="shared" si="20"/>
        <v>0</v>
      </c>
      <c r="H78" s="9">
        <v>-0.3174</v>
      </c>
      <c r="I78" s="9">
        <v>-0.0157</v>
      </c>
      <c r="J78" s="10" t="str">
        <f t="shared" si="21"/>
        <v>10</v>
      </c>
      <c r="K78" s="10" t="str">
        <f t="shared" si="22"/>
        <v>10</v>
      </c>
      <c r="L78" s="6">
        <v>1475.16</v>
      </c>
      <c r="M78" s="6">
        <v>76200</v>
      </c>
      <c r="N78" s="7">
        <f t="shared" si="23"/>
        <v>0.98100860043288</v>
      </c>
      <c r="O78" s="10" t="str">
        <f t="shared" si="24"/>
        <v>0</v>
      </c>
      <c r="P78" s="9">
        <v>0</v>
      </c>
      <c r="Q78" s="10" t="str">
        <f t="shared" si="25"/>
        <v>20</v>
      </c>
      <c r="R78" s="6">
        <v>2</v>
      </c>
      <c r="S78" s="6">
        <v>0</v>
      </c>
      <c r="T78" s="6">
        <v>2</v>
      </c>
      <c r="U78" s="6">
        <v>0</v>
      </c>
      <c r="V78" s="6">
        <f t="shared" si="26"/>
        <v>4</v>
      </c>
      <c r="W78" s="11">
        <f t="shared" si="27"/>
        <v>3</v>
      </c>
      <c r="X78" s="10">
        <f t="shared" si="28"/>
        <v>43</v>
      </c>
      <c r="Y78" s="6" t="s">
        <v>17</v>
      </c>
      <c r="Z78" s="12" t="str">
        <f t="shared" si="29"/>
        <v>0</v>
      </c>
    </row>
    <row r="79" ht="21" customHeight="1" spans="1:26">
      <c r="A79" s="4">
        <v>76</v>
      </c>
      <c r="B79" s="5" t="s">
        <v>66</v>
      </c>
      <c r="C79" s="6" t="s">
        <v>140</v>
      </c>
      <c r="D79" s="6">
        <v>1835.4</v>
      </c>
      <c r="E79" s="6">
        <v>0</v>
      </c>
      <c r="F79" s="7">
        <f t="shared" si="19"/>
        <v>0</v>
      </c>
      <c r="G79" s="8">
        <f t="shared" si="20"/>
        <v>0</v>
      </c>
      <c r="H79" s="9">
        <v>-0.288</v>
      </c>
      <c r="I79" s="9">
        <v>-0.103</v>
      </c>
      <c r="J79" s="10" t="str">
        <f t="shared" si="21"/>
        <v>10</v>
      </c>
      <c r="K79" s="10" t="str">
        <f t="shared" si="22"/>
        <v>10</v>
      </c>
      <c r="L79" s="6">
        <v>1835.4</v>
      </c>
      <c r="M79" s="6">
        <v>126040</v>
      </c>
      <c r="N79" s="7">
        <f t="shared" si="23"/>
        <v>0.985646965718191</v>
      </c>
      <c r="O79" s="10" t="str">
        <f t="shared" si="24"/>
        <v>0</v>
      </c>
      <c r="P79" s="9">
        <v>0.0109076056483123</v>
      </c>
      <c r="Q79" s="10" t="str">
        <f t="shared" si="25"/>
        <v>20</v>
      </c>
      <c r="R79" s="6">
        <v>2</v>
      </c>
      <c r="S79" s="6">
        <v>1</v>
      </c>
      <c r="T79" s="6">
        <v>1</v>
      </c>
      <c r="U79" s="6">
        <v>0</v>
      </c>
      <c r="V79" s="6">
        <f t="shared" si="26"/>
        <v>4</v>
      </c>
      <c r="W79" s="11">
        <f t="shared" si="27"/>
        <v>3</v>
      </c>
      <c r="X79" s="10">
        <f t="shared" si="28"/>
        <v>43</v>
      </c>
      <c r="Y79" s="6" t="s">
        <v>17</v>
      </c>
      <c r="Z79" s="12" t="str">
        <f t="shared" si="29"/>
        <v>0</v>
      </c>
    </row>
    <row r="80" ht="21" customHeight="1" spans="1:26">
      <c r="A80" s="4">
        <v>77</v>
      </c>
      <c r="B80" s="5" t="s">
        <v>104</v>
      </c>
      <c r="C80" s="6" t="s">
        <v>140</v>
      </c>
      <c r="D80" s="6">
        <v>2325</v>
      </c>
      <c r="E80" s="6">
        <v>0</v>
      </c>
      <c r="F80" s="7">
        <f t="shared" si="19"/>
        <v>0</v>
      </c>
      <c r="G80" s="8">
        <f t="shared" si="20"/>
        <v>0</v>
      </c>
      <c r="H80" s="9">
        <v>0.0038</v>
      </c>
      <c r="I80" s="9">
        <v>-0.0022</v>
      </c>
      <c r="J80" s="10">
        <f t="shared" si="21"/>
        <v>9.905</v>
      </c>
      <c r="K80" s="10" t="str">
        <f t="shared" si="22"/>
        <v>10</v>
      </c>
      <c r="L80" s="6">
        <v>2325</v>
      </c>
      <c r="M80" s="6">
        <v>33380</v>
      </c>
      <c r="N80" s="7">
        <f t="shared" si="23"/>
        <v>0.934883069598096</v>
      </c>
      <c r="O80" s="10" t="str">
        <f t="shared" si="24"/>
        <v>0</v>
      </c>
      <c r="P80" s="9">
        <v>0.0418609562234276</v>
      </c>
      <c r="Q80" s="10" t="str">
        <f t="shared" si="25"/>
        <v>20</v>
      </c>
      <c r="R80" s="6">
        <v>2</v>
      </c>
      <c r="S80" s="6">
        <v>1</v>
      </c>
      <c r="T80" s="6">
        <v>1</v>
      </c>
      <c r="U80" s="6">
        <v>0</v>
      </c>
      <c r="V80" s="6">
        <f t="shared" si="26"/>
        <v>4</v>
      </c>
      <c r="W80" s="11">
        <f t="shared" si="27"/>
        <v>3</v>
      </c>
      <c r="X80" s="10">
        <f t="shared" si="28"/>
        <v>42.905</v>
      </c>
      <c r="Y80" s="6" t="s">
        <v>17</v>
      </c>
      <c r="Z80" s="12" t="str">
        <f t="shared" si="29"/>
        <v>0</v>
      </c>
    </row>
    <row r="81" ht="21" customHeight="1" spans="1:26">
      <c r="A81" s="4">
        <v>78</v>
      </c>
      <c r="B81" s="5" t="s">
        <v>111</v>
      </c>
      <c r="C81" s="6" t="s">
        <v>140</v>
      </c>
      <c r="D81" s="6">
        <v>0</v>
      </c>
      <c r="E81" s="6">
        <v>0</v>
      </c>
      <c r="F81" s="7">
        <v>0</v>
      </c>
      <c r="G81" s="8">
        <f t="shared" si="20"/>
        <v>0</v>
      </c>
      <c r="H81" s="9">
        <v>0.07</v>
      </c>
      <c r="I81" s="9">
        <v>-0.14</v>
      </c>
      <c r="J81" s="10">
        <f t="shared" si="21"/>
        <v>8.25</v>
      </c>
      <c r="K81" s="10" t="str">
        <f t="shared" si="22"/>
        <v>10</v>
      </c>
      <c r="L81" s="6">
        <v>0</v>
      </c>
      <c r="M81" s="6">
        <v>63500</v>
      </c>
      <c r="N81" s="7">
        <f t="shared" si="23"/>
        <v>1</v>
      </c>
      <c r="O81" s="10" t="str">
        <f t="shared" si="24"/>
        <v>0</v>
      </c>
      <c r="P81" s="9">
        <v>0.0352406539373088</v>
      </c>
      <c r="Q81" s="10" t="str">
        <f t="shared" si="25"/>
        <v>20</v>
      </c>
      <c r="R81" s="6">
        <v>2</v>
      </c>
      <c r="S81" s="6">
        <v>1</v>
      </c>
      <c r="T81" s="6">
        <v>1</v>
      </c>
      <c r="U81" s="6">
        <v>0</v>
      </c>
      <c r="V81" s="6">
        <f t="shared" si="26"/>
        <v>4</v>
      </c>
      <c r="W81" s="11">
        <f t="shared" si="27"/>
        <v>3</v>
      </c>
      <c r="X81" s="10">
        <f t="shared" si="28"/>
        <v>41.25</v>
      </c>
      <c r="Y81" s="6" t="s">
        <v>17</v>
      </c>
      <c r="Z81" s="12" t="str">
        <f t="shared" si="29"/>
        <v>0</v>
      </c>
    </row>
    <row r="82" ht="21" customHeight="1" spans="1:26">
      <c r="A82" s="4">
        <v>79</v>
      </c>
      <c r="B82" s="5" t="s">
        <v>99</v>
      </c>
      <c r="C82" s="6" t="s">
        <v>140</v>
      </c>
      <c r="D82" s="6">
        <v>10182.08</v>
      </c>
      <c r="E82" s="6">
        <v>0</v>
      </c>
      <c r="F82" s="7">
        <f t="shared" ref="F82:F84" si="30">E82/D82</f>
        <v>0</v>
      </c>
      <c r="G82" s="8">
        <f t="shared" si="20"/>
        <v>0</v>
      </c>
      <c r="H82" s="9">
        <v>-0.1665</v>
      </c>
      <c r="I82" s="9">
        <v>-0.3326</v>
      </c>
      <c r="J82" s="10" t="str">
        <f t="shared" si="21"/>
        <v>10</v>
      </c>
      <c r="K82" s="10" t="str">
        <f t="shared" si="22"/>
        <v>10</v>
      </c>
      <c r="L82" s="6">
        <v>10182.08</v>
      </c>
      <c r="M82" s="6">
        <v>25600</v>
      </c>
      <c r="N82" s="7">
        <f t="shared" si="23"/>
        <v>0.71544191953067</v>
      </c>
      <c r="O82" s="10">
        <f t="shared" si="24"/>
        <v>7.0734848281598</v>
      </c>
      <c r="P82" s="9">
        <v>0.12273616048455</v>
      </c>
      <c r="Q82" s="10">
        <f t="shared" si="25"/>
        <v>12.726383951545</v>
      </c>
      <c r="R82" s="6">
        <v>2</v>
      </c>
      <c r="S82" s="6">
        <v>1</v>
      </c>
      <c r="T82" s="6">
        <v>3</v>
      </c>
      <c r="U82" s="6">
        <v>0</v>
      </c>
      <c r="V82" s="6">
        <f t="shared" si="26"/>
        <v>6</v>
      </c>
      <c r="W82" s="11" t="str">
        <f t="shared" si="27"/>
        <v>0</v>
      </c>
      <c r="X82" s="10">
        <f t="shared" si="28"/>
        <v>39.7998687797048</v>
      </c>
      <c r="Y82" s="6" t="s">
        <v>17</v>
      </c>
      <c r="Z82" s="12" t="str">
        <f t="shared" si="29"/>
        <v>0</v>
      </c>
    </row>
    <row r="83" ht="21" customHeight="1" spans="1:26">
      <c r="A83" s="4">
        <v>80</v>
      </c>
      <c r="B83" s="5" t="s">
        <v>67</v>
      </c>
      <c r="C83" s="6" t="s">
        <v>140</v>
      </c>
      <c r="D83" s="6">
        <v>11155.06</v>
      </c>
      <c r="E83" s="6">
        <v>0</v>
      </c>
      <c r="F83" s="7">
        <f t="shared" si="30"/>
        <v>0</v>
      </c>
      <c r="G83" s="8">
        <f t="shared" si="20"/>
        <v>0</v>
      </c>
      <c r="H83" s="9">
        <v>0.006</v>
      </c>
      <c r="I83" s="9">
        <v>0.4664</v>
      </c>
      <c r="J83" s="10">
        <f t="shared" si="21"/>
        <v>9.85</v>
      </c>
      <c r="K83" s="10" t="str">
        <f t="shared" si="22"/>
        <v>0</v>
      </c>
      <c r="L83" s="6">
        <v>11155.06</v>
      </c>
      <c r="M83" s="6">
        <v>88680</v>
      </c>
      <c r="N83" s="7">
        <f t="shared" si="23"/>
        <v>0.888265104463302</v>
      </c>
      <c r="O83" s="10" t="str">
        <f t="shared" si="24"/>
        <v>0</v>
      </c>
      <c r="P83" s="9">
        <v>0</v>
      </c>
      <c r="Q83" s="10" t="str">
        <f t="shared" si="25"/>
        <v>20</v>
      </c>
      <c r="R83" s="6">
        <v>2</v>
      </c>
      <c r="S83" s="6">
        <v>0</v>
      </c>
      <c r="T83" s="6">
        <v>0</v>
      </c>
      <c r="U83" s="6">
        <v>0</v>
      </c>
      <c r="V83" s="6">
        <f t="shared" si="26"/>
        <v>2</v>
      </c>
      <c r="W83" s="11">
        <f t="shared" si="27"/>
        <v>9</v>
      </c>
      <c r="X83" s="10">
        <f t="shared" si="28"/>
        <v>38.85</v>
      </c>
      <c r="Y83" s="6" t="s">
        <v>17</v>
      </c>
      <c r="Z83" s="12" t="str">
        <f t="shared" si="29"/>
        <v>0</v>
      </c>
    </row>
    <row r="84" ht="21" customHeight="1" spans="1:26">
      <c r="A84" s="4">
        <v>81</v>
      </c>
      <c r="B84" s="5" t="s">
        <v>32</v>
      </c>
      <c r="C84" s="6" t="s">
        <v>140</v>
      </c>
      <c r="D84" s="6">
        <v>11099.02</v>
      </c>
      <c r="E84" s="6">
        <v>0</v>
      </c>
      <c r="F84" s="7">
        <f t="shared" si="30"/>
        <v>0</v>
      </c>
      <c r="G84" s="8">
        <f t="shared" si="20"/>
        <v>0</v>
      </c>
      <c r="H84" s="9">
        <v>1</v>
      </c>
      <c r="I84" s="9">
        <v>0.0217</v>
      </c>
      <c r="J84" s="10" t="str">
        <f t="shared" si="21"/>
        <v>0</v>
      </c>
      <c r="K84" s="10">
        <f t="shared" si="22"/>
        <v>9.4575</v>
      </c>
      <c r="L84" s="6">
        <v>11099.02</v>
      </c>
      <c r="M84" s="6">
        <v>44980</v>
      </c>
      <c r="N84" s="7">
        <f t="shared" si="23"/>
        <v>0.802082490029248</v>
      </c>
      <c r="O84" s="10">
        <f t="shared" si="24"/>
        <v>1.87505059824513</v>
      </c>
      <c r="P84" s="9">
        <v>0.0152076977832265</v>
      </c>
      <c r="Q84" s="10" t="str">
        <f t="shared" si="25"/>
        <v>20</v>
      </c>
      <c r="R84" s="6">
        <v>2</v>
      </c>
      <c r="S84" s="6">
        <v>1</v>
      </c>
      <c r="T84" s="6">
        <v>0</v>
      </c>
      <c r="U84" s="6">
        <v>0</v>
      </c>
      <c r="V84" s="6">
        <f t="shared" si="26"/>
        <v>3</v>
      </c>
      <c r="W84" s="11">
        <f t="shared" si="27"/>
        <v>6</v>
      </c>
      <c r="X84" s="10">
        <f t="shared" si="28"/>
        <v>37.3325505982451</v>
      </c>
      <c r="Y84" s="6" t="s">
        <v>17</v>
      </c>
      <c r="Z84" s="12" t="str">
        <f t="shared" si="29"/>
        <v>0</v>
      </c>
    </row>
  </sheetData>
  <mergeCells count="1">
    <mergeCell ref="A2:Z2"/>
  </mergeCells>
  <pageMargins left="0.751388888888889" right="0.751388888888889" top="1" bottom="1" header="0.5" footer="0.5"/>
  <pageSetup paperSize="8" scale="6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汇总表</vt:lpstr>
      <vt:lpstr>第二批第三年续期</vt:lpstr>
      <vt:lpstr>第三批续期</vt:lpstr>
      <vt:lpstr>第四批续期</vt:lpstr>
      <vt:lpstr>第五批续期</vt:lpstr>
      <vt:lpstr>第六批</vt:lpstr>
      <vt:lpstr>第七批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yz</dc:creator>
  <cp:lastModifiedBy>叶政</cp:lastModifiedBy>
  <dcterms:created xsi:type="dcterms:W3CDTF">2015-06-05T18:19:00Z</dcterms:created>
  <dcterms:modified xsi:type="dcterms:W3CDTF">2025-08-14T00:28:20Z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D87E3454F91F4F68A762A4E719CF13F0</vt:lpwstr>
  </property>
  <property fmtid="{D5CDD505-2E9C-101B-9397-08002B2CF9AE}" pid="3" name="KSOProductBuildVer">
    <vt:lpwstr>2052-11.8.2.12265</vt:lpwstr>
  </property>
</Properties>
</file>