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HR3a2nyeAOdXSZagZuRujtLmvHT0jrKCRczTaU4ZQKVVVLiouSi13illyc39e4eD7dHPi2wpfqXwNohJvpjDJw==" workbookSaltValue="6WEl4mUJc1kVTAFdM1cV9g==" workbookSpinCount="100000" lockStructure="1"/>
  <bookViews>
    <workbookView windowWidth="22188" windowHeight="9204"/>
  </bookViews>
  <sheets>
    <sheet name="市慈善会2024年收支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<sst xmlns="http://schemas.openxmlformats.org/spreadsheetml/2006/main" count="29" uniqueCount="29">
  <si>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云浮市慈善会2024年收支情况表</t>
  </si>
  <si>
    <t>制表单位：云浮市慈善会                                                                       资金单位：元</t>
  </si>
  <si>
    <t>项目</t>
  </si>
  <si>
    <t>上年结余</t>
  </si>
  <si>
    <t>资金收入</t>
  </si>
  <si>
    <t>业务活动成本</t>
  </si>
  <si>
    <t>其他支出</t>
  </si>
  <si>
    <t>管理费用</t>
  </si>
  <si>
    <t>本年结余</t>
  </si>
  <si>
    <t>绿美云浮专项（含云浮南山森林公园修缮提升项目）</t>
  </si>
  <si>
    <t>“百千万工程”和助力乡村振兴专项</t>
  </si>
  <si>
    <t>广东"6.30"扶贫济困日
活动捐款</t>
  </si>
  <si>
    <t>困难家庭</t>
  </si>
  <si>
    <t>困难民警资助金</t>
  </si>
  <si>
    <t>云浮市退役军人帮扶援助基金</t>
  </si>
  <si>
    <t>市福利院捐款</t>
  </si>
  <si>
    <t>教育慈善款</t>
  </si>
  <si>
    <t>云浮巨奴光健康助学金</t>
  </si>
  <si>
    <t>贫困学生捐款</t>
  </si>
  <si>
    <t>疫情防控款物</t>
  </si>
  <si>
    <t>老人活动中心建设捐款</t>
  </si>
  <si>
    <t>我们一起  每月一元</t>
  </si>
  <si>
    <t>失独家庭献爱心</t>
  </si>
  <si>
    <t>江泰保险广东营业部
定向捐款</t>
  </si>
  <si>
    <t>日行一善</t>
  </si>
  <si>
    <t>其他慈善捐款</t>
  </si>
  <si>
    <t>党建经费</t>
  </si>
  <si>
    <t>其他收入
（利息、工作经费等）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</si>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</sst>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color theme="1"/>
      <name val="方正公文小标宋"/>
      <charset val="134"/>
    </font>
    <font>
      <sz val="10"/>
      <color theme="1"/>
      <name val="方正公文小标宋"/>
      <charset val="134"/>
    </font>
    <font>
      <sz val="14"/>
      <color theme="1"/>
      <name val="仿宋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85" zoomScaleNormal="85" workbookViewId="0">
      <selection activeCell="A1" sqref="$A1:$XFD1048576"/>
    </sheetView>
  </sheetViews>
  <sheetFormatPr defaultColWidth="8.88888888888889" defaultRowHeight="12" outlineLevelCol="6"/>
  <cols>
    <col min="1" max="1" width="30.7777777777778" style="3" customWidth="1"/>
    <col min="2" max="7" width="18.7777777777778" style="3" customWidth="1"/>
    <col min="8" max="9" width="8.88888888888889" style="3"/>
    <col min="10" max="10" width="12.8888888888889" style="3"/>
    <col min="11" max="16384" width="8.88888888888889" style="3"/>
  </cols>
  <sheetData>
    <row r="1" ht="77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9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5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ht="40" customHeight="1" spans="1:7">
      <c r="A4" s="10" t="s">
        <v>9</v>
      </c>
      <c r="B4" s="11">
        <v>5695000</v>
      </c>
      <c r="C4" s="11">
        <f>160243.07+8000000</f>
        <v>8160243.07</v>
      </c>
      <c r="D4" s="11">
        <v>11357508.47</v>
      </c>
      <c r="E4" s="11">
        <v>0</v>
      </c>
      <c r="F4" s="11">
        <v>0</v>
      </c>
      <c r="G4" s="12">
        <f t="shared" ref="G4:G8" si="0">B4+C4-D4-E4-F4</f>
        <v>2497734.6</v>
      </c>
    </row>
    <row r="5" s="1" customFormat="1" ht="40" customHeight="1" spans="1:7">
      <c r="A5" s="10" t="s">
        <v>10</v>
      </c>
      <c r="B5" s="11">
        <v>0</v>
      </c>
      <c r="C5" s="11">
        <v>275024.72</v>
      </c>
      <c r="D5" s="11">
        <v>30000</v>
      </c>
      <c r="E5" s="11">
        <v>0</v>
      </c>
      <c r="F5" s="11">
        <v>0</v>
      </c>
      <c r="G5" s="12">
        <f t="shared" si="0"/>
        <v>245024.72</v>
      </c>
    </row>
    <row r="6" s="1" customFormat="1" ht="40" customHeight="1" spans="1:7">
      <c r="A6" s="10" t="s">
        <v>11</v>
      </c>
      <c r="B6" s="11">
        <v>6925581.56</v>
      </c>
      <c r="C6" s="11">
        <v>2271398.76</v>
      </c>
      <c r="D6" s="11">
        <v>7810425</v>
      </c>
      <c r="E6" s="11">
        <v>0</v>
      </c>
      <c r="F6" s="11">
        <v>50</v>
      </c>
      <c r="G6" s="12">
        <f t="shared" si="0"/>
        <v>1386505.32</v>
      </c>
    </row>
    <row r="7" s="1" customFormat="1" ht="40" customHeight="1" spans="1:7">
      <c r="A7" s="10" t="s">
        <v>12</v>
      </c>
      <c r="B7" s="11">
        <v>35000</v>
      </c>
      <c r="C7" s="11">
        <v>7000</v>
      </c>
      <c r="D7" s="11">
        <v>0</v>
      </c>
      <c r="E7" s="11">
        <v>0</v>
      </c>
      <c r="F7" s="11">
        <v>0</v>
      </c>
      <c r="G7" s="12">
        <f t="shared" si="0"/>
        <v>42000</v>
      </c>
    </row>
    <row r="8" s="1" customFormat="1" ht="40" customHeight="1" spans="1:7">
      <c r="A8" s="10" t="s">
        <v>13</v>
      </c>
      <c r="B8" s="11">
        <v>583386</v>
      </c>
      <c r="C8" s="11">
        <v>427500</v>
      </c>
      <c r="D8" s="11">
        <v>413018</v>
      </c>
      <c r="E8" s="11">
        <v>0</v>
      </c>
      <c r="F8" s="11">
        <v>0</v>
      </c>
      <c r="G8" s="12">
        <f t="shared" si="0"/>
        <v>597868</v>
      </c>
    </row>
    <row r="9" s="1" customFormat="1" ht="40" customHeight="1" spans="1:7">
      <c r="A9" s="10" t="s">
        <v>14</v>
      </c>
      <c r="B9" s="11">
        <v>0</v>
      </c>
      <c r="C9" s="11">
        <f>1730584.69</f>
        <v>1730584.69</v>
      </c>
      <c r="D9" s="11">
        <v>0</v>
      </c>
      <c r="E9" s="11">
        <v>0</v>
      </c>
      <c r="F9" s="11">
        <v>0</v>
      </c>
      <c r="G9" s="12">
        <v>1730584.69</v>
      </c>
    </row>
    <row r="10" s="1" customFormat="1" ht="40" customHeight="1" spans="1:7">
      <c r="A10" s="10" t="s">
        <v>15</v>
      </c>
      <c r="B10" s="11">
        <v>3000</v>
      </c>
      <c r="C10" s="11">
        <v>22175</v>
      </c>
      <c r="D10" s="11">
        <v>2850</v>
      </c>
      <c r="E10" s="11">
        <v>0</v>
      </c>
      <c r="F10" s="11">
        <v>0</v>
      </c>
      <c r="G10" s="12">
        <f t="shared" ref="G10:G13" si="1">B10+C10-D10-E10-F10</f>
        <v>22325</v>
      </c>
    </row>
    <row r="11" s="1" customFormat="1" ht="40" customHeight="1" spans="1:7">
      <c r="A11" s="10" t="s">
        <v>16</v>
      </c>
      <c r="B11" s="11">
        <v>8591153.29</v>
      </c>
      <c r="C11" s="11">
        <v>183596</v>
      </c>
      <c r="D11" s="11">
        <v>242661</v>
      </c>
      <c r="E11" s="11">
        <v>0</v>
      </c>
      <c r="F11" s="11">
        <v>0</v>
      </c>
      <c r="G11" s="12">
        <f t="shared" si="1"/>
        <v>8532088.29</v>
      </c>
    </row>
    <row r="12" s="1" customFormat="1" ht="40" customHeight="1" spans="1:7">
      <c r="A12" s="10" t="s">
        <v>17</v>
      </c>
      <c r="B12" s="11">
        <v>0</v>
      </c>
      <c r="C12" s="11">
        <v>62400</v>
      </c>
      <c r="D12" s="11">
        <v>62400</v>
      </c>
      <c r="E12" s="11">
        <v>0</v>
      </c>
      <c r="F12" s="11">
        <v>0</v>
      </c>
      <c r="G12" s="12">
        <f t="shared" si="1"/>
        <v>0</v>
      </c>
    </row>
    <row r="13" s="1" customFormat="1" ht="40" customHeight="1" spans="1:7">
      <c r="A13" s="10" t="s">
        <v>18</v>
      </c>
      <c r="B13" s="11">
        <v>149495</v>
      </c>
      <c r="C13" s="11">
        <v>4750</v>
      </c>
      <c r="D13" s="11">
        <v>0</v>
      </c>
      <c r="E13" s="11">
        <v>0</v>
      </c>
      <c r="F13" s="11">
        <v>0</v>
      </c>
      <c r="G13" s="12">
        <f t="shared" si="1"/>
        <v>154245</v>
      </c>
    </row>
    <row r="14" s="1" customFormat="1" ht="40" customHeight="1" spans="1:7">
      <c r="A14" s="10" t="s">
        <v>19</v>
      </c>
      <c r="B14" s="11">
        <v>2365535.54</v>
      </c>
      <c r="C14" s="11">
        <v>0</v>
      </c>
      <c r="D14" s="11">
        <v>0</v>
      </c>
      <c r="E14" s="11">
        <v>0</v>
      </c>
      <c r="F14" s="11">
        <v>0</v>
      </c>
      <c r="G14" s="12">
        <f>B14+C14-D14</f>
        <v>2365535.54</v>
      </c>
    </row>
    <row r="15" s="1" customFormat="1" ht="40" customHeight="1" spans="1:7">
      <c r="A15" s="10" t="s">
        <v>20</v>
      </c>
      <c r="B15" s="11">
        <v>80000</v>
      </c>
      <c r="C15" s="11">
        <v>0</v>
      </c>
      <c r="D15" s="11">
        <v>0</v>
      </c>
      <c r="E15" s="11">
        <v>0</v>
      </c>
      <c r="F15" s="11">
        <v>0</v>
      </c>
      <c r="G15" s="12">
        <f t="shared" ref="G15:G22" si="2">B15+C15-D15-E15-F15</f>
        <v>80000</v>
      </c>
    </row>
    <row r="16" s="1" customFormat="1" ht="40" customHeight="1" spans="1:7">
      <c r="A16" s="10" t="s">
        <v>21</v>
      </c>
      <c r="B16" s="11">
        <v>300445</v>
      </c>
      <c r="C16" s="11">
        <v>0</v>
      </c>
      <c r="D16" s="11">
        <v>0</v>
      </c>
      <c r="E16" s="11">
        <v>0</v>
      </c>
      <c r="F16" s="11">
        <v>0</v>
      </c>
      <c r="G16" s="12">
        <f t="shared" si="2"/>
        <v>300445</v>
      </c>
    </row>
    <row r="17" s="1" customFormat="1" ht="40" customHeight="1" spans="1:7">
      <c r="A17" s="10" t="s">
        <v>22</v>
      </c>
      <c r="B17" s="11">
        <v>2132.09</v>
      </c>
      <c r="C17" s="11">
        <v>205.3</v>
      </c>
      <c r="D17" s="11">
        <v>0</v>
      </c>
      <c r="E17" s="11">
        <v>0</v>
      </c>
      <c r="F17" s="11">
        <v>0</v>
      </c>
      <c r="G17" s="12">
        <f t="shared" si="2"/>
        <v>2337.39</v>
      </c>
    </row>
    <row r="18" s="1" customFormat="1" ht="40" customHeight="1" spans="1:7">
      <c r="A18" s="10" t="s">
        <v>23</v>
      </c>
      <c r="B18" s="11">
        <v>85500</v>
      </c>
      <c r="C18" s="11">
        <f>92150</f>
        <v>92150</v>
      </c>
      <c r="D18" s="11">
        <v>0</v>
      </c>
      <c r="E18" s="11">
        <v>0</v>
      </c>
      <c r="F18" s="11">
        <v>0</v>
      </c>
      <c r="G18" s="12">
        <f t="shared" si="2"/>
        <v>177650</v>
      </c>
    </row>
    <row r="19" s="1" customFormat="1" ht="40" customHeight="1" spans="1:7">
      <c r="A19" s="10" t="s">
        <v>24</v>
      </c>
      <c r="B19" s="11">
        <v>0</v>
      </c>
      <c r="C19" s="11">
        <v>12807.32</v>
      </c>
      <c r="D19" s="11">
        <v>0</v>
      </c>
      <c r="E19" s="11">
        <v>0</v>
      </c>
      <c r="F19" s="11">
        <v>930</v>
      </c>
      <c r="G19" s="12">
        <f t="shared" si="2"/>
        <v>11877.32</v>
      </c>
    </row>
    <row r="20" s="1" customFormat="1" ht="40" customHeight="1" spans="1:7">
      <c r="A20" s="10" t="s">
        <v>25</v>
      </c>
      <c r="B20" s="11">
        <f>1415789.81+19400</f>
        <v>1435189.81</v>
      </c>
      <c r="C20" s="11">
        <f>15296.93</f>
        <v>15296.93</v>
      </c>
      <c r="D20" s="11">
        <f>60000+7438.8</f>
        <v>67438.8</v>
      </c>
      <c r="E20" s="11">
        <v>0</v>
      </c>
      <c r="F20" s="11">
        <v>0</v>
      </c>
      <c r="G20" s="12">
        <f t="shared" si="2"/>
        <v>1383047.94</v>
      </c>
    </row>
    <row r="21" s="1" customFormat="1" ht="40" customHeight="1" spans="1:7">
      <c r="A21" s="10" t="s">
        <v>26</v>
      </c>
      <c r="B21" s="11">
        <v>1432</v>
      </c>
      <c r="C21" s="11">
        <v>1360</v>
      </c>
      <c r="D21" s="11">
        <v>0</v>
      </c>
      <c r="E21" s="11">
        <v>105</v>
      </c>
      <c r="F21" s="11">
        <v>0</v>
      </c>
      <c r="G21" s="12">
        <f t="shared" si="2"/>
        <v>2687</v>
      </c>
    </row>
    <row r="22" s="1" customFormat="1" ht="40" customHeight="1" spans="1:7">
      <c r="A22" s="10" t="s">
        <v>27</v>
      </c>
      <c r="B22" s="11">
        <f>388956.66+47804+5000</f>
        <v>441760.66</v>
      </c>
      <c r="C22" s="13">
        <f>101422.75+130000</f>
        <v>231422.75</v>
      </c>
      <c r="D22" s="13"/>
      <c r="E22" s="13">
        <v>100000</v>
      </c>
      <c r="F22" s="13">
        <f>151199.29-930-50</f>
        <v>150219.29</v>
      </c>
      <c r="G22" s="14">
        <f t="shared" si="2"/>
        <v>422964.12</v>
      </c>
    </row>
    <row r="23" s="2" customFormat="1" ht="50" customHeight="1" spans="1:7">
      <c r="A23" s="15" t="s">
        <v>28</v>
      </c>
      <c r="B23" s="16">
        <f t="shared" ref="B23:G23" si="3">SUM(B4:B22)</f>
        <v>26694610.95</v>
      </c>
      <c r="C23" s="16">
        <f t="shared" si="3"/>
        <v>13497914.54</v>
      </c>
      <c r="D23" s="16">
        <f t="shared" si="3"/>
        <v>19986301.27</v>
      </c>
      <c r="E23" s="16">
        <f t="shared" si="3"/>
        <v>100105</v>
      </c>
      <c r="F23" s="16">
        <f t="shared" si="3"/>
        <v>151199.29</v>
      </c>
      <c r="G23" s="17">
        <f t="shared" si="3"/>
        <v>19954919.93</v>
      </c>
    </row>
  </sheetData>
  <sheetProtection algorithmName="SHA-512" hashValue="X6SrNeE5FBnH9eOSHPn2F+0IoM/U9RR9Oqe2fctQAGF1yrClEPHHFpnOYsZuic9svQcFa1oKVaMh6qn3MwvK1A==" saltValue="WflT4Wc0XB7/dXqfDSV1uQ==" spinCount="100000" sheet="1" selectLockedCells="1" selectUnlockedCells="1" objects="1"/>
  <mergeCells count="2">
    <mergeCell ref="A1:G1"/>
    <mergeCell ref="A2:G2"/>
  </mergeCells>
  <pageMargins left="0.75" right="0.75" top="1" bottom="1" header="0.5" footer="0.5"/>
  <pageSetup paperSize="9" scale="6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市慈善会2024年收支情况表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丫e 叶~</cp:lastModifiedBy>
  <dcterms:created xsi:type="dcterms:W3CDTF">2025-06-23T08:54:00Z</dcterms:created>
  <dcterms:modified xsi:type="dcterms:W3CDTF">2025-07-02T07:56:14Z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B8B11A86AA3F4F4BA3C45AA5B579F383_11</vt:lpwstr>
  </property>
  <property fmtid="{D5CDD505-2E9C-101B-9397-08002B2CF9AE}" pid="3" name="KSOProductBuildVer">
    <vt:lpwstr>2052-12.1.0.21541</vt:lpwstr>
  </property>
</Properties>
</file>